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Orçamento" sheetId="1" r:id="rId1"/>
    <sheet name="Cronograma" sheetId="2" r:id="rId2"/>
    <sheet name="Plan3" sheetId="3" r:id="rId3"/>
    <sheet name="Plan4" sheetId="4" r:id="rId4"/>
    <sheet name="Plan5" sheetId="5" r:id="rId5"/>
    <sheet name="Plan6" sheetId="6" r:id="rId6"/>
    <sheet name="Plan7" sheetId="7" r:id="rId7"/>
    <sheet name="Plan8" sheetId="8" r:id="rId8"/>
    <sheet name="Plan9" sheetId="9" r:id="rId9"/>
    <sheet name="Plan10" sheetId="10" r:id="rId10"/>
    <sheet name="Plan11" sheetId="11" r:id="rId11"/>
    <sheet name="Plan12" sheetId="12" r:id="rId12"/>
    <sheet name="Plan13" sheetId="13" r:id="rId13"/>
    <sheet name="Plan14" sheetId="14" r:id="rId14"/>
    <sheet name="Plan15" sheetId="15" r:id="rId15"/>
    <sheet name="Plan16" sheetId="16" r:id="rId16"/>
  </sheets>
  <definedNames>
    <definedName name="_xlnm.Print_Area" localSheetId="0">'Orçamento'!$A$1:$K$46</definedName>
  </definedNames>
  <calcPr fullCalcOnLoad="1"/>
</workbook>
</file>

<file path=xl/sharedStrings.xml><?xml version="1.0" encoding="utf-8"?>
<sst xmlns="http://schemas.openxmlformats.org/spreadsheetml/2006/main" count="94" uniqueCount="72">
  <si>
    <t>Item</t>
  </si>
  <si>
    <t>Discriminação</t>
  </si>
  <si>
    <t>Un.</t>
  </si>
  <si>
    <t>Quant.</t>
  </si>
  <si>
    <t>Total</t>
  </si>
  <si>
    <t>m2</t>
  </si>
  <si>
    <t>TOTAL GERAL</t>
  </si>
  <si>
    <t>PAVIMENTAÇÃO</t>
  </si>
  <si>
    <t>Obra: PAVIMENTAÇÃO DE VIA URBANA</t>
  </si>
  <si>
    <t>P.Unit.Mat.</t>
  </si>
  <si>
    <t>Total Mat.</t>
  </si>
  <si>
    <t>P. Unit. MO</t>
  </si>
  <si>
    <t>Total MO</t>
  </si>
  <si>
    <t>Prefeito Municipal</t>
  </si>
  <si>
    <t>Valor R$</t>
  </si>
  <si>
    <t>m</t>
  </si>
  <si>
    <t xml:space="preserve">Area pavimentada (m2) : </t>
  </si>
  <si>
    <t>(    ) GLOBAL          (  X  ) INDIVIDUAL</t>
  </si>
  <si>
    <t>MODALIDADE: urbanização de lotes</t>
  </si>
  <si>
    <t xml:space="preserve">VALOR: R$   </t>
  </si>
  <si>
    <t xml:space="preserve">DISCRIMINAÇÃO DOS </t>
  </si>
  <si>
    <t>Peso</t>
  </si>
  <si>
    <t xml:space="preserve">Valor das Obras </t>
  </si>
  <si>
    <t>MESES</t>
  </si>
  <si>
    <t>SERVIÇOS</t>
  </si>
  <si>
    <t>%</t>
  </si>
  <si>
    <t>e Serviços</t>
  </si>
  <si>
    <t>Mês 1</t>
  </si>
  <si>
    <t>Mês 2</t>
  </si>
  <si>
    <t>Mês 3</t>
  </si>
  <si>
    <t>Mês 4</t>
  </si>
  <si>
    <t>Mês 5</t>
  </si>
  <si>
    <t>Mês 6</t>
  </si>
  <si>
    <t>Mês 7</t>
  </si>
  <si>
    <t>(R$)</t>
  </si>
  <si>
    <t>R$</t>
  </si>
  <si>
    <t>TO-</t>
  </si>
  <si>
    <t>SIMPLES</t>
  </si>
  <si>
    <t>TAL</t>
  </si>
  <si>
    <t>ACUMULADO</t>
  </si>
  <si>
    <t>____________________________</t>
  </si>
  <si>
    <t>___________________________</t>
  </si>
  <si>
    <t xml:space="preserve">CONCEDENTE: </t>
  </si>
  <si>
    <t>Felipe dos Santos Zanotelli</t>
  </si>
  <si>
    <t>Engº Civil - CREA 134.451</t>
  </si>
  <si>
    <t>ADEMAR ANTÔNIO ZANELLA</t>
  </si>
  <si>
    <t>PROPONENTE: PREFEITURA MUNICIPAL DE SÃO JOSÉ DO HERVAL - RS</t>
  </si>
  <si>
    <t>EXECUTOR:  PREFEITURA MUNICIPAL DE SÃO JOSÉ DO HERVAL</t>
  </si>
  <si>
    <t xml:space="preserve">   </t>
  </si>
  <si>
    <t>Proprietário: Prefeitura Municipal de SÃO JOSÉ DO HERVAL</t>
  </si>
  <si>
    <t xml:space="preserve">PROGRAMA: </t>
  </si>
  <si>
    <t>SERVIÇOS PRELIMINARES</t>
  </si>
  <si>
    <t>m3</t>
  </si>
  <si>
    <t>SINALIZAÇÃO</t>
  </si>
  <si>
    <t>unid</t>
  </si>
  <si>
    <t>LIMPEZA DE OBRA</t>
  </si>
  <si>
    <t>CRONOGRAMA FÍSICO FINANCEIRO - ITEM 2</t>
  </si>
  <si>
    <t>ORÇAMENTO</t>
  </si>
  <si>
    <t xml:space="preserve">Locação da obra </t>
  </si>
  <si>
    <t xml:space="preserve">Placa de obra </t>
  </si>
  <si>
    <t xml:space="preserve">Base de pó de brita - e=10,0cm </t>
  </si>
  <si>
    <t xml:space="preserve">Fornecimento e assentamento de meio fio de pedra rejuntado </t>
  </si>
  <si>
    <t xml:space="preserve">Fornecimento e assentamento de paralelepípedo rejuntado </t>
  </si>
  <si>
    <t xml:space="preserve">Compactação de paralelepípedo basáltico com rolo compactador </t>
  </si>
  <si>
    <t xml:space="preserve">Regularização de passeios </t>
  </si>
  <si>
    <t xml:space="preserve">Placas de identificação das Ruas </t>
  </si>
  <si>
    <t xml:space="preserve">Placas de sinalização viária </t>
  </si>
  <si>
    <t xml:space="preserve">Limpeza da obra </t>
  </si>
  <si>
    <t>Rampa de acessibilidade</t>
  </si>
  <si>
    <t>Local: Rua 10 de Abril, São José do Herval, RS</t>
  </si>
  <si>
    <t xml:space="preserve">TIPO DE SERVIÇO:  Execução de 1.100,00 m2 de pavimentação com paralelepípedo basáltico regular </t>
  </si>
  <si>
    <t>São José do Herval, 28 de Julho de 2016.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</si>
</sst>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Cr$&quot;#,##0_);\(&quot;Cr$&quot;#,##0\)"/>
    <numFmt numFmtId="173" formatCode="&quot;Cr$&quot;#,##0_);[Red]\(&quot;Cr$&quot;#,##0\)"/>
    <numFmt numFmtId="174" formatCode="&quot;Cr$&quot;#,##0.00_);\(&quot;Cr$&quot;#,##0.00\)"/>
    <numFmt numFmtId="175" formatCode="&quot;Cr$&quot;#,##0.00_);[Red]\(&quot;Cr$&quot;#,##0.00\)"/>
    <numFmt numFmtId="176" formatCode="_(&quot;Cr$&quot;* #,##0_);_(&quot;Cr$&quot;* \(#,##0\);_(&quot;Cr$&quot;* &quot;-&quot;_);_(@_)"/>
    <numFmt numFmtId="177" formatCode="_(&quot;Cr$&quot;* #,##0.00_);_(&quot;Cr$&quot;* \(#,##0.00\);_(&quot;Cr$&quot;* &quot;-&quot;??_);_(@_)"/>
    <numFmt numFmtId="178" formatCode="0.00%;;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Continuous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0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171" fontId="6" fillId="0" borderId="16" xfId="51" applyFont="1" applyBorder="1" applyAlignment="1">
      <alignment horizontal="right"/>
    </xf>
    <xf numFmtId="171" fontId="6" fillId="0" borderId="16" xfId="51" applyFont="1" applyBorder="1" applyAlignment="1">
      <alignment/>
    </xf>
    <xf numFmtId="171" fontId="6" fillId="0" borderId="17" xfId="51" applyFont="1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0" xfId="0" applyFont="1" applyBorder="1" applyAlignment="1">
      <alignment/>
    </xf>
    <xf numFmtId="171" fontId="6" fillId="0" borderId="0" xfId="51" applyFont="1" applyBorder="1" applyAlignment="1">
      <alignment horizontal="right"/>
    </xf>
    <xf numFmtId="171" fontId="6" fillId="0" borderId="17" xfId="51" applyFont="1" applyBorder="1" applyAlignment="1">
      <alignment horizontal="right"/>
    </xf>
    <xf numFmtId="171" fontId="7" fillId="0" borderId="16" xfId="51" applyFont="1" applyBorder="1" applyAlignment="1">
      <alignment horizontal="right"/>
    </xf>
    <xf numFmtId="0" fontId="7" fillId="0" borderId="18" xfId="0" applyFont="1" applyBorder="1" applyAlignment="1">
      <alignment/>
    </xf>
    <xf numFmtId="171" fontId="6" fillId="0" borderId="0" xfId="51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171" fontId="6" fillId="0" borderId="0" xfId="51" applyFont="1" applyBorder="1" applyAlignment="1">
      <alignment/>
    </xf>
    <xf numFmtId="171" fontId="7" fillId="0" borderId="0" xfId="51" applyFont="1" applyBorder="1" applyAlignment="1">
      <alignment horizontal="right"/>
    </xf>
    <xf numFmtId="0" fontId="1" fillId="0" borderId="19" xfId="0" applyFont="1" applyBorder="1" applyAlignment="1">
      <alignment/>
    </xf>
    <xf numFmtId="0" fontId="0" fillId="0" borderId="20" xfId="0" applyFont="1" applyBorder="1" applyAlignment="1">
      <alignment/>
    </xf>
    <xf numFmtId="171" fontId="6" fillId="0" borderId="17" xfId="51" applyFont="1" applyBorder="1" applyAlignment="1">
      <alignment/>
    </xf>
    <xf numFmtId="171" fontId="7" fillId="0" borderId="21" xfId="51" applyFont="1" applyBorder="1" applyAlignment="1">
      <alignment/>
    </xf>
    <xf numFmtId="171" fontId="7" fillId="0" borderId="22" xfId="51" applyFont="1" applyBorder="1" applyAlignment="1">
      <alignment/>
    </xf>
    <xf numFmtId="171" fontId="7" fillId="0" borderId="0" xfId="51" applyFont="1" applyBorder="1" applyAlignment="1">
      <alignment/>
    </xf>
    <xf numFmtId="171" fontId="7" fillId="0" borderId="16" xfId="51" applyFont="1" applyBorder="1" applyAlignment="1">
      <alignment/>
    </xf>
    <xf numFmtId="171" fontId="6" fillId="0" borderId="16" xfId="51" applyFont="1" applyBorder="1" applyAlignment="1">
      <alignment/>
    </xf>
    <xf numFmtId="171" fontId="6" fillId="0" borderId="0" xfId="51" applyFont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49" fontId="5" fillId="0" borderId="11" xfId="0" applyNumberFormat="1" applyFont="1" applyBorder="1" applyAlignment="1">
      <alignment horizontal="centerContinuous"/>
    </xf>
    <xf numFmtId="49" fontId="0" fillId="0" borderId="0" xfId="0" applyNumberFormat="1" applyFont="1" applyAlignment="1">
      <alignment/>
    </xf>
    <xf numFmtId="49" fontId="0" fillId="0" borderId="14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6" fillId="0" borderId="16" xfId="51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/>
    </xf>
    <xf numFmtId="49" fontId="6" fillId="0" borderId="0" xfId="0" applyNumberFormat="1" applyFont="1" applyAlignment="1">
      <alignment/>
    </xf>
    <xf numFmtId="49" fontId="0" fillId="0" borderId="0" xfId="0" applyNumberFormat="1" applyBorder="1" applyAlignment="1">
      <alignment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Border="1" applyAlignment="1">
      <alignment horizontal="right"/>
    </xf>
    <xf numFmtId="49" fontId="4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49" fontId="8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71" fontId="6" fillId="0" borderId="22" xfId="51" applyFont="1" applyBorder="1" applyAlignment="1">
      <alignment/>
    </xf>
    <xf numFmtId="171" fontId="0" fillId="0" borderId="0" xfId="0" applyNumberFormat="1" applyFont="1" applyBorder="1" applyAlignment="1">
      <alignment/>
    </xf>
    <xf numFmtId="0" fontId="0" fillId="0" borderId="14" xfId="0" applyBorder="1" applyAlignment="1">
      <alignment/>
    </xf>
    <xf numFmtId="0" fontId="6" fillId="0" borderId="0" xfId="0" applyFont="1" applyBorder="1" applyAlignment="1">
      <alignment horizontal="center"/>
    </xf>
    <xf numFmtId="171" fontId="7" fillId="0" borderId="17" xfId="51" applyFont="1" applyBorder="1" applyAlignment="1">
      <alignment/>
    </xf>
    <xf numFmtId="0" fontId="7" fillId="0" borderId="22" xfId="0" applyFont="1" applyBorder="1" applyAlignment="1">
      <alignment/>
    </xf>
    <xf numFmtId="49" fontId="6" fillId="0" borderId="17" xfId="0" applyNumberFormat="1" applyFont="1" applyBorder="1" applyAlignment="1">
      <alignment horizontal="center"/>
    </xf>
    <xf numFmtId="171" fontId="6" fillId="0" borderId="23" xfId="51" applyFont="1" applyBorder="1" applyAlignment="1">
      <alignment/>
    </xf>
    <xf numFmtId="171" fontId="6" fillId="0" borderId="24" xfId="51" applyFont="1" applyBorder="1" applyAlignment="1">
      <alignment/>
    </xf>
    <xf numFmtId="171" fontId="6" fillId="0" borderId="25" xfId="51" applyFont="1" applyBorder="1" applyAlignment="1">
      <alignment/>
    </xf>
    <xf numFmtId="171" fontId="6" fillId="0" borderId="26" xfId="51" applyFont="1" applyBorder="1" applyAlignment="1">
      <alignment horizontal="right"/>
    </xf>
    <xf numFmtId="171" fontId="0" fillId="0" borderId="14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9" fillId="0" borderId="23" xfId="0" applyFont="1" applyBorder="1" applyAlignment="1">
      <alignment horizontal="centerContinuous"/>
    </xf>
    <xf numFmtId="0" fontId="9" fillId="0" borderId="23" xfId="0" applyFont="1" applyBorder="1" applyAlignment="1">
      <alignment/>
    </xf>
    <xf numFmtId="0" fontId="0" fillId="0" borderId="23" xfId="0" applyBorder="1" applyAlignment="1">
      <alignment/>
    </xf>
    <xf numFmtId="0" fontId="4" fillId="0" borderId="27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29" xfId="0" applyBorder="1" applyAlignment="1">
      <alignment/>
    </xf>
    <xf numFmtId="0" fontId="4" fillId="0" borderId="0" xfId="0" applyFont="1" applyBorder="1" applyAlignment="1" quotePrefix="1">
      <alignment horizontal="left"/>
    </xf>
    <xf numFmtId="0" fontId="0" fillId="0" borderId="30" xfId="0" applyBorder="1" applyAlignment="1">
      <alignment/>
    </xf>
    <xf numFmtId="0" fontId="4" fillId="0" borderId="24" xfId="0" applyFont="1" applyBorder="1" applyAlignment="1">
      <alignment horizontal="left"/>
    </xf>
    <xf numFmtId="171" fontId="9" fillId="0" borderId="0" xfId="0" applyNumberFormat="1" applyFont="1" applyBorder="1" applyAlignment="1">
      <alignment/>
    </xf>
    <xf numFmtId="0" fontId="4" fillId="0" borderId="25" xfId="0" applyFont="1" applyBorder="1" applyAlignment="1" quotePrefix="1">
      <alignment horizontal="left"/>
    </xf>
    <xf numFmtId="0" fontId="0" fillId="0" borderId="31" xfId="0" applyBorder="1" applyAlignment="1">
      <alignment/>
    </xf>
    <xf numFmtId="0" fontId="9" fillId="0" borderId="26" xfId="0" applyFont="1" applyBorder="1" applyAlignment="1">
      <alignment/>
    </xf>
    <xf numFmtId="0" fontId="9" fillId="0" borderId="32" xfId="0" applyFont="1" applyBorder="1" applyAlignment="1">
      <alignment/>
    </xf>
    <xf numFmtId="0" fontId="9" fillId="0" borderId="18" xfId="0" applyFont="1" applyBorder="1" applyAlignment="1">
      <alignment horizontal="centerContinuous"/>
    </xf>
    <xf numFmtId="0" fontId="9" fillId="0" borderId="31" xfId="0" applyFont="1" applyBorder="1" applyAlignment="1">
      <alignment/>
    </xf>
    <xf numFmtId="0" fontId="0" fillId="0" borderId="27" xfId="0" applyBorder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49" fontId="9" fillId="0" borderId="0" xfId="0" applyNumberFormat="1" applyFont="1" applyBorder="1" applyAlignment="1">
      <alignment/>
    </xf>
    <xf numFmtId="0" fontId="9" fillId="0" borderId="32" xfId="0" applyFont="1" applyBorder="1" applyAlignment="1">
      <alignment horizontal="centerContinuous"/>
    </xf>
    <xf numFmtId="49" fontId="9" fillId="0" borderId="21" xfId="0" applyNumberFormat="1" applyFont="1" applyBorder="1" applyAlignment="1">
      <alignment horizontal="centerContinuous"/>
    </xf>
    <xf numFmtId="49" fontId="9" fillId="0" borderId="21" xfId="0" applyNumberFormat="1" applyFont="1" applyBorder="1" applyAlignment="1">
      <alignment/>
    </xf>
    <xf numFmtId="0" fontId="9" fillId="0" borderId="30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22" xfId="0" applyFont="1" applyBorder="1" applyAlignment="1">
      <alignment horizontal="left"/>
    </xf>
    <xf numFmtId="171" fontId="9" fillId="0" borderId="22" xfId="51" applyFont="1" applyBorder="1" applyAlignment="1">
      <alignment/>
    </xf>
    <xf numFmtId="178" fontId="9" fillId="0" borderId="26" xfId="0" applyNumberFormat="1" applyFont="1" applyBorder="1" applyAlignment="1">
      <alignment/>
    </xf>
    <xf numFmtId="171" fontId="9" fillId="0" borderId="26" xfId="51" applyFont="1" applyBorder="1" applyAlignment="1">
      <alignment/>
    </xf>
    <xf numFmtId="49" fontId="9" fillId="0" borderId="22" xfId="0" applyNumberFormat="1" applyFont="1" applyBorder="1" applyAlignment="1">
      <alignment/>
    </xf>
    <xf numFmtId="49" fontId="9" fillId="0" borderId="22" xfId="0" applyNumberFormat="1" applyFont="1" applyBorder="1" applyAlignment="1">
      <alignment horizontal="centerContinuous"/>
    </xf>
    <xf numFmtId="49" fontId="9" fillId="0" borderId="22" xfId="0" applyNumberFormat="1" applyFont="1" applyBorder="1" applyAlignment="1">
      <alignment/>
    </xf>
    <xf numFmtId="171" fontId="9" fillId="0" borderId="17" xfId="51" applyFont="1" applyBorder="1" applyAlignment="1">
      <alignment/>
    </xf>
    <xf numFmtId="171" fontId="9" fillId="0" borderId="0" xfId="51" applyFont="1" applyBorder="1" applyAlignment="1">
      <alignment/>
    </xf>
    <xf numFmtId="171" fontId="9" fillId="0" borderId="22" xfId="51" applyNumberFormat="1" applyFont="1" applyBorder="1" applyAlignment="1">
      <alignment/>
    </xf>
    <xf numFmtId="171" fontId="0" fillId="0" borderId="0" xfId="51" applyBorder="1" applyAlignment="1">
      <alignment/>
    </xf>
    <xf numFmtId="0" fontId="9" fillId="0" borderId="0" xfId="0" applyFont="1" applyAlignment="1">
      <alignment horizontal="left"/>
    </xf>
    <xf numFmtId="171" fontId="0" fillId="0" borderId="0" xfId="0" applyNumberFormat="1" applyAlignment="1">
      <alignment/>
    </xf>
    <xf numFmtId="171" fontId="6" fillId="0" borderId="30" xfId="51" applyFont="1" applyBorder="1" applyAlignment="1">
      <alignment/>
    </xf>
    <xf numFmtId="49" fontId="1" fillId="0" borderId="0" xfId="0" applyNumberFormat="1" applyFont="1" applyAlignment="1">
      <alignment/>
    </xf>
    <xf numFmtId="171" fontId="6" fillId="0" borderId="25" xfId="51" applyFont="1" applyBorder="1" applyAlignment="1">
      <alignment horizontal="right"/>
    </xf>
    <xf numFmtId="0" fontId="1" fillId="0" borderId="0" xfId="0" applyFont="1" applyAlignment="1">
      <alignment/>
    </xf>
    <xf numFmtId="0" fontId="6" fillId="0" borderId="17" xfId="0" applyFont="1" applyBorder="1" applyAlignment="1">
      <alignment/>
    </xf>
    <xf numFmtId="0" fontId="6" fillId="0" borderId="17" xfId="0" applyFont="1" applyBorder="1" applyAlignment="1">
      <alignment horizontal="centerContinuous"/>
    </xf>
    <xf numFmtId="49" fontId="6" fillId="0" borderId="17" xfId="0" applyNumberFormat="1" applyFont="1" applyBorder="1" applyAlignment="1">
      <alignment horizontal="centerContinuous"/>
    </xf>
    <xf numFmtId="0" fontId="6" fillId="0" borderId="17" xfId="0" applyFont="1" applyBorder="1" applyAlignment="1">
      <alignment horizontal="center"/>
    </xf>
    <xf numFmtId="0" fontId="1" fillId="0" borderId="33" xfId="0" applyFont="1" applyBorder="1" applyAlignment="1">
      <alignment/>
    </xf>
    <xf numFmtId="0" fontId="0" fillId="0" borderId="34" xfId="0" applyFont="1" applyBorder="1" applyAlignment="1">
      <alignment/>
    </xf>
    <xf numFmtId="49" fontId="0" fillId="0" borderId="34" xfId="0" applyNumberFormat="1" applyFont="1" applyBorder="1" applyAlignment="1">
      <alignment/>
    </xf>
    <xf numFmtId="0" fontId="0" fillId="0" borderId="35" xfId="0" applyFont="1" applyBorder="1" applyAlignment="1">
      <alignment/>
    </xf>
    <xf numFmtId="171" fontId="1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171" fontId="0" fillId="0" borderId="0" xfId="51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171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171" fontId="1" fillId="0" borderId="0" xfId="0" applyNumberFormat="1" applyFont="1" applyBorder="1" applyAlignment="1">
      <alignment/>
    </xf>
    <xf numFmtId="171" fontId="1" fillId="0" borderId="0" xfId="51" applyFont="1" applyBorder="1" applyAlignment="1">
      <alignment horizontal="center"/>
    </xf>
    <xf numFmtId="0" fontId="6" fillId="0" borderId="36" xfId="0" applyFont="1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9" fillId="0" borderId="0" xfId="0" applyFont="1" applyBorder="1" applyAlignment="1" quotePrefix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4"/>
  <sheetViews>
    <sheetView tabSelected="1" zoomScale="75" zoomScaleNormal="75" zoomScalePageLayoutView="0" workbookViewId="0" topLeftCell="A1">
      <selection activeCell="I34" sqref="I34"/>
    </sheetView>
  </sheetViews>
  <sheetFormatPr defaultColWidth="11.421875" defaultRowHeight="12.75"/>
  <cols>
    <col min="1" max="1" width="7.00390625" style="0" customWidth="1"/>
    <col min="2" max="2" width="73.00390625" style="0" customWidth="1"/>
    <col min="3" max="3" width="4.7109375" style="56" customWidth="1"/>
    <col min="4" max="4" width="9.421875" style="0" bestFit="1" customWidth="1"/>
    <col min="5" max="5" width="9.00390625" style="0" customWidth="1"/>
    <col min="6" max="6" width="13.00390625" style="0" customWidth="1"/>
    <col min="7" max="7" width="10.140625" style="0" customWidth="1"/>
    <col min="8" max="8" width="11.7109375" style="0" customWidth="1"/>
    <col min="9" max="9" width="13.00390625" style="0" customWidth="1"/>
    <col min="10" max="10" width="15.421875" style="0" customWidth="1"/>
    <col min="11" max="11" width="8.8515625" style="0" customWidth="1"/>
  </cols>
  <sheetData>
    <row r="1" spans="1:9" ht="16.5" thickBot="1">
      <c r="A1" s="2" t="s">
        <v>57</v>
      </c>
      <c r="B1" s="3"/>
      <c r="C1" s="42"/>
      <c r="D1" s="3"/>
      <c r="E1" s="3"/>
      <c r="F1" s="3"/>
      <c r="G1" s="3"/>
      <c r="H1" s="3"/>
      <c r="I1" s="4"/>
    </row>
    <row r="2" spans="1:9" ht="13.5" thickBot="1">
      <c r="A2" s="5"/>
      <c r="B2" s="5"/>
      <c r="C2" s="43"/>
      <c r="D2" s="5"/>
      <c r="E2" s="5"/>
      <c r="F2" s="5"/>
      <c r="G2" s="5"/>
      <c r="H2" s="5"/>
      <c r="I2" s="5"/>
    </row>
    <row r="3" spans="1:11" ht="12.75">
      <c r="A3" s="6" t="s">
        <v>8</v>
      </c>
      <c r="B3" s="7"/>
      <c r="C3" s="44"/>
      <c r="D3" s="8"/>
      <c r="E3" s="8" t="s">
        <v>16</v>
      </c>
      <c r="F3" s="63"/>
      <c r="G3" s="72">
        <f>D10</f>
        <v>1100</v>
      </c>
      <c r="H3" s="8"/>
      <c r="I3" s="9"/>
      <c r="J3" s="137"/>
      <c r="K3" s="137"/>
    </row>
    <row r="4" spans="1:11" ht="12.75">
      <c r="A4" s="28" t="s">
        <v>69</v>
      </c>
      <c r="B4" s="10"/>
      <c r="C4" s="45"/>
      <c r="D4" s="10"/>
      <c r="E4" s="11" t="s">
        <v>14</v>
      </c>
      <c r="F4" s="62">
        <f>I31</f>
        <v>49852</v>
      </c>
      <c r="G4" s="40"/>
      <c r="H4" s="11"/>
      <c r="I4" s="29"/>
      <c r="J4" s="128"/>
      <c r="K4" s="40"/>
    </row>
    <row r="5" spans="1:11" ht="13.5" thickBot="1">
      <c r="A5" s="123" t="s">
        <v>49</v>
      </c>
      <c r="B5" s="124"/>
      <c r="C5" s="125"/>
      <c r="D5" s="124"/>
      <c r="E5" s="124"/>
      <c r="F5" s="124"/>
      <c r="G5" s="124"/>
      <c r="H5" s="124"/>
      <c r="I5" s="126"/>
      <c r="J5" s="40"/>
      <c r="K5" s="129"/>
    </row>
    <row r="6" spans="1:11" ht="12.75">
      <c r="A6" s="119" t="s">
        <v>0</v>
      </c>
      <c r="B6" s="120" t="s">
        <v>1</v>
      </c>
      <c r="C6" s="121" t="s">
        <v>2</v>
      </c>
      <c r="D6" s="120" t="s">
        <v>3</v>
      </c>
      <c r="E6" s="120" t="s">
        <v>9</v>
      </c>
      <c r="F6" s="120" t="s">
        <v>10</v>
      </c>
      <c r="G6" s="120" t="s">
        <v>11</v>
      </c>
      <c r="H6" s="122" t="s">
        <v>12</v>
      </c>
      <c r="I6" s="136" t="s">
        <v>4</v>
      </c>
      <c r="J6" s="130"/>
      <c r="K6" s="129"/>
    </row>
    <row r="7" spans="1:11" ht="12.75">
      <c r="A7" s="17"/>
      <c r="B7" s="18"/>
      <c r="C7" s="46"/>
      <c r="D7" s="19"/>
      <c r="E7" s="14"/>
      <c r="F7" s="19"/>
      <c r="G7" s="14"/>
      <c r="H7" s="19"/>
      <c r="I7" s="71"/>
      <c r="J7" s="131"/>
      <c r="K7" s="129"/>
    </row>
    <row r="8" spans="1:11" ht="12.75">
      <c r="A8" s="83"/>
      <c r="C8" s="46"/>
      <c r="D8" s="26"/>
      <c r="E8" s="15"/>
      <c r="F8" s="26"/>
      <c r="G8" s="15"/>
      <c r="H8" s="69"/>
      <c r="I8" s="15"/>
      <c r="J8" s="58"/>
      <c r="K8" s="129"/>
    </row>
    <row r="9" spans="1:11" ht="12.75">
      <c r="A9" s="17">
        <v>1</v>
      </c>
      <c r="B9" s="18" t="s">
        <v>51</v>
      </c>
      <c r="C9" s="46"/>
      <c r="D9" s="26"/>
      <c r="E9" s="15"/>
      <c r="F9" s="15"/>
      <c r="G9" s="15"/>
      <c r="H9" s="115"/>
      <c r="I9" s="15"/>
      <c r="J9" s="40"/>
      <c r="K9" s="129"/>
    </row>
    <row r="10" spans="1:11" ht="12.75">
      <c r="A10" s="12"/>
      <c r="B10" s="24" t="s">
        <v>58</v>
      </c>
      <c r="C10" s="47" t="s">
        <v>5</v>
      </c>
      <c r="D10" s="19">
        <v>1100</v>
      </c>
      <c r="E10" s="14">
        <v>0.16</v>
      </c>
      <c r="F10" s="15">
        <f>D10*E10</f>
        <v>176</v>
      </c>
      <c r="G10" s="14">
        <v>0.16</v>
      </c>
      <c r="H10" s="115">
        <f>D10*G10</f>
        <v>176</v>
      </c>
      <c r="I10" s="15">
        <f>F10+H10</f>
        <v>352</v>
      </c>
      <c r="J10" s="40"/>
      <c r="K10" s="129"/>
    </row>
    <row r="11" spans="1:11" ht="12.75">
      <c r="A11" s="12"/>
      <c r="B11" s="24" t="s">
        <v>59</v>
      </c>
      <c r="C11" s="47" t="s">
        <v>5</v>
      </c>
      <c r="D11" s="19"/>
      <c r="E11" s="14">
        <v>223.45</v>
      </c>
      <c r="F11" s="16">
        <f>D11*E11</f>
        <v>0</v>
      </c>
      <c r="G11" s="14">
        <v>59.39</v>
      </c>
      <c r="H11" s="70">
        <f>D11*G11</f>
        <v>0</v>
      </c>
      <c r="I11" s="16">
        <f>F11+H11</f>
        <v>0</v>
      </c>
      <c r="J11" s="132"/>
      <c r="K11" s="133"/>
    </row>
    <row r="12" spans="1:11" ht="12.75">
      <c r="A12" s="12"/>
      <c r="B12" s="24"/>
      <c r="C12" s="47"/>
      <c r="D12" s="36"/>
      <c r="E12" s="35"/>
      <c r="F12" s="33">
        <f>SUM(F9:F11)</f>
        <v>176</v>
      </c>
      <c r="G12" s="35"/>
      <c r="H12" s="33">
        <f>SUM(H9:H11)</f>
        <v>176</v>
      </c>
      <c r="I12" s="34">
        <f>SUM(I9:I11)</f>
        <v>352</v>
      </c>
      <c r="J12" s="134"/>
      <c r="K12" s="135"/>
    </row>
    <row r="13" spans="1:11" ht="12.75">
      <c r="A13" s="17">
        <v>2</v>
      </c>
      <c r="B13" s="37" t="s">
        <v>7</v>
      </c>
      <c r="C13" s="47"/>
      <c r="D13" s="36"/>
      <c r="E13" s="35"/>
      <c r="F13" s="36"/>
      <c r="G13" s="35"/>
      <c r="H13" s="36"/>
      <c r="I13" s="35"/>
      <c r="K13" s="114"/>
    </row>
    <row r="14" spans="1:11" ht="12.75">
      <c r="A14" s="12"/>
      <c r="B14" s="38" t="s">
        <v>60</v>
      </c>
      <c r="C14" s="47" t="s">
        <v>52</v>
      </c>
      <c r="D14" s="36"/>
      <c r="E14" s="35">
        <v>60</v>
      </c>
      <c r="F14" s="36">
        <f>D14*E14</f>
        <v>0</v>
      </c>
      <c r="G14" s="35">
        <v>2.8</v>
      </c>
      <c r="H14" s="36">
        <f>D14*G14</f>
        <v>0</v>
      </c>
      <c r="I14" s="35">
        <f>F14+H14</f>
        <v>0</v>
      </c>
      <c r="K14" s="114"/>
    </row>
    <row r="15" spans="1:11" ht="12.75">
      <c r="A15" s="12"/>
      <c r="B15" s="24" t="s">
        <v>61</v>
      </c>
      <c r="C15" s="47" t="s">
        <v>15</v>
      </c>
      <c r="D15" s="19"/>
      <c r="E15" s="14">
        <v>15</v>
      </c>
      <c r="F15" s="36">
        <f>D15*E15</f>
        <v>0</v>
      </c>
      <c r="G15" s="14">
        <v>8</v>
      </c>
      <c r="H15" s="36">
        <f>D15*G15</f>
        <v>0</v>
      </c>
      <c r="I15" s="35">
        <f>F15+H15</f>
        <v>0</v>
      </c>
      <c r="K15" s="114"/>
    </row>
    <row r="16" spans="1:11" ht="12.75">
      <c r="A16" s="12"/>
      <c r="B16" s="24" t="s">
        <v>62</v>
      </c>
      <c r="C16" s="47" t="s">
        <v>5</v>
      </c>
      <c r="D16" s="19">
        <v>1100</v>
      </c>
      <c r="E16" s="14">
        <v>32</v>
      </c>
      <c r="F16" s="36">
        <f>D16*E16</f>
        <v>35200</v>
      </c>
      <c r="G16" s="14">
        <v>13</v>
      </c>
      <c r="H16" s="36">
        <f>D16*G16</f>
        <v>14300</v>
      </c>
      <c r="I16" s="35">
        <f>F16+H16</f>
        <v>49500</v>
      </c>
      <c r="K16" s="114"/>
    </row>
    <row r="17" spans="1:11" ht="12.75">
      <c r="A17" s="12"/>
      <c r="B17" s="24" t="s">
        <v>63</v>
      </c>
      <c r="C17" s="47" t="s">
        <v>5</v>
      </c>
      <c r="D17" s="19"/>
      <c r="E17" s="14">
        <v>1.37</v>
      </c>
      <c r="F17" s="36">
        <f>D17*E17</f>
        <v>0</v>
      </c>
      <c r="G17" s="14">
        <v>0.6</v>
      </c>
      <c r="H17" s="36">
        <f>D17*G17</f>
        <v>0</v>
      </c>
      <c r="I17" s="35">
        <f>F17+H17</f>
        <v>0</v>
      </c>
      <c r="K17" s="114"/>
    </row>
    <row r="18" spans="1:11" ht="12.75">
      <c r="A18" s="12"/>
      <c r="B18" s="24" t="s">
        <v>64</v>
      </c>
      <c r="C18" s="47" t="s">
        <v>5</v>
      </c>
      <c r="D18" s="19"/>
      <c r="E18" s="14">
        <v>2.74</v>
      </c>
      <c r="F18" s="68">
        <f>D18*E18</f>
        <v>0</v>
      </c>
      <c r="G18" s="14">
        <v>0.27</v>
      </c>
      <c r="H18" s="68">
        <f>D18*G18</f>
        <v>0</v>
      </c>
      <c r="I18" s="30">
        <f>F18+H18</f>
        <v>0</v>
      </c>
      <c r="K18" s="114"/>
    </row>
    <row r="19" spans="1:11" ht="12.75">
      <c r="A19" s="12"/>
      <c r="B19" s="24"/>
      <c r="C19" s="47"/>
      <c r="D19" s="19"/>
      <c r="E19" s="14"/>
      <c r="F19" s="27">
        <f>SUM(F14:F18)</f>
        <v>35200</v>
      </c>
      <c r="G19" s="14"/>
      <c r="H19" s="27">
        <f>SUM(H14:H18)</f>
        <v>14300</v>
      </c>
      <c r="I19" s="21">
        <f>SUM(I14:I18)</f>
        <v>49500</v>
      </c>
      <c r="K19" s="114"/>
    </row>
    <row r="20" spans="1:11" ht="12.75">
      <c r="A20" s="17">
        <v>3</v>
      </c>
      <c r="B20" s="18" t="s">
        <v>53</v>
      </c>
      <c r="C20" s="47"/>
      <c r="D20" s="19"/>
      <c r="E20" s="14"/>
      <c r="F20" s="19"/>
      <c r="G20" s="14"/>
      <c r="H20" s="27"/>
      <c r="I20" s="21"/>
      <c r="K20" s="114"/>
    </row>
    <row r="21" spans="1:11" ht="12.75">
      <c r="A21" s="17"/>
      <c r="B21" s="24" t="s">
        <v>68</v>
      </c>
      <c r="C21" s="47" t="s">
        <v>54</v>
      </c>
      <c r="D21" s="19"/>
      <c r="E21" s="14">
        <v>27.38</v>
      </c>
      <c r="F21" s="19">
        <f>E21*D21</f>
        <v>0</v>
      </c>
      <c r="G21" s="14">
        <v>13.14</v>
      </c>
      <c r="H21" s="19">
        <f>G21*D21</f>
        <v>0</v>
      </c>
      <c r="I21" s="14">
        <f>H21+F21</f>
        <v>0</v>
      </c>
      <c r="K21" s="114"/>
    </row>
    <row r="22" spans="1:11" ht="12.75">
      <c r="A22" s="12"/>
      <c r="B22" s="24" t="s">
        <v>65</v>
      </c>
      <c r="C22" s="47" t="s">
        <v>54</v>
      </c>
      <c r="D22" s="19"/>
      <c r="E22" s="14">
        <v>164.28</v>
      </c>
      <c r="F22" s="19">
        <f>E22*D22</f>
        <v>0</v>
      </c>
      <c r="G22" s="14">
        <v>38.33</v>
      </c>
      <c r="H22" s="19">
        <f>G22*D22</f>
        <v>0</v>
      </c>
      <c r="I22" s="14">
        <f>H22+F22</f>
        <v>0</v>
      </c>
      <c r="K22" s="114"/>
    </row>
    <row r="23" spans="1:9" ht="12.75">
      <c r="A23" s="12"/>
      <c r="B23" s="24" t="s">
        <v>66</v>
      </c>
      <c r="C23" s="47" t="s">
        <v>54</v>
      </c>
      <c r="D23" s="19"/>
      <c r="E23" s="14">
        <v>164.25</v>
      </c>
      <c r="F23" s="20">
        <f>E23*D23</f>
        <v>0</v>
      </c>
      <c r="G23" s="14">
        <v>38.33</v>
      </c>
      <c r="H23" s="117">
        <f>G23*D23</f>
        <v>0</v>
      </c>
      <c r="I23" s="20">
        <f>H23+F23</f>
        <v>0</v>
      </c>
    </row>
    <row r="24" spans="1:11" ht="12.75">
      <c r="A24" s="12"/>
      <c r="B24" s="24"/>
      <c r="C24" s="47"/>
      <c r="D24" s="19"/>
      <c r="E24" s="14"/>
      <c r="F24" s="27">
        <f>SUM(F21:F23)</f>
        <v>0</v>
      </c>
      <c r="G24" s="14"/>
      <c r="H24" s="27">
        <f>SUM(H21:H23)</f>
        <v>0</v>
      </c>
      <c r="I24" s="21">
        <f>SUM(I21:I23)</f>
        <v>0</v>
      </c>
      <c r="K24" s="127"/>
    </row>
    <row r="25" spans="1:9" ht="12.75">
      <c r="A25" s="17">
        <v>4</v>
      </c>
      <c r="B25" s="18" t="s">
        <v>55</v>
      </c>
      <c r="C25" s="47"/>
      <c r="D25" s="19"/>
      <c r="E25" s="14"/>
      <c r="F25" s="27"/>
      <c r="G25" s="14"/>
      <c r="H25" s="19"/>
      <c r="I25" s="14"/>
    </row>
    <row r="26" spans="1:9" ht="12.75">
      <c r="A26" s="12">
        <v>73948</v>
      </c>
      <c r="B26" s="24" t="s">
        <v>67</v>
      </c>
      <c r="C26" s="47" t="s">
        <v>5</v>
      </c>
      <c r="D26" s="19"/>
      <c r="E26" s="14">
        <v>0.11</v>
      </c>
      <c r="F26" s="20">
        <f>E26*D26</f>
        <v>0</v>
      </c>
      <c r="G26" s="14">
        <v>0.16</v>
      </c>
      <c r="H26" s="117">
        <f>G26*D26</f>
        <v>0</v>
      </c>
      <c r="I26" s="20">
        <f>H26+F26</f>
        <v>0</v>
      </c>
    </row>
    <row r="27" spans="1:9" ht="12.75">
      <c r="A27" s="12"/>
      <c r="B27" s="24"/>
      <c r="C27" s="47"/>
      <c r="D27" s="19"/>
      <c r="E27" s="14"/>
      <c r="F27" s="27">
        <f>SUM(F26)</f>
        <v>0</v>
      </c>
      <c r="G27" s="14"/>
      <c r="H27" s="27">
        <f>SUM(H26)</f>
        <v>0</v>
      </c>
      <c r="I27" s="21">
        <f>SUM(I26)</f>
        <v>0</v>
      </c>
    </row>
    <row r="28" spans="1:9" ht="12.75">
      <c r="A28" s="12"/>
      <c r="B28" s="24"/>
      <c r="C28" s="47"/>
      <c r="D28" s="19"/>
      <c r="E28" s="14"/>
      <c r="F28" s="27"/>
      <c r="G28" s="14"/>
      <c r="H28" s="19"/>
      <c r="I28" s="14"/>
    </row>
    <row r="29" spans="1:9" ht="12.75">
      <c r="A29" s="12"/>
      <c r="B29" s="24"/>
      <c r="C29" s="47"/>
      <c r="D29" s="19"/>
      <c r="E29" s="14"/>
      <c r="F29" s="27"/>
      <c r="G29" s="14"/>
      <c r="H29" s="27"/>
      <c r="I29" s="21"/>
    </row>
    <row r="30" spans="1:9" ht="12.75">
      <c r="A30" s="17"/>
      <c r="B30" s="18"/>
      <c r="C30" s="67"/>
      <c r="D30" s="19"/>
      <c r="E30" s="20"/>
      <c r="F30" s="19"/>
      <c r="G30" s="20"/>
      <c r="H30" s="19"/>
      <c r="I30" s="20"/>
    </row>
    <row r="31" spans="1:9" ht="12.75">
      <c r="A31" s="66"/>
      <c r="B31" s="22" t="s">
        <v>6</v>
      </c>
      <c r="C31" s="48"/>
      <c r="D31" s="32"/>
      <c r="E31" s="31"/>
      <c r="F31" s="32">
        <f>F12+F19+F24+F27</f>
        <v>35376</v>
      </c>
      <c r="G31" s="32"/>
      <c r="H31" s="32">
        <f>H12+H19+H24+H27</f>
        <v>14476</v>
      </c>
      <c r="I31" s="65">
        <f>I12+I19+I24+I27</f>
        <v>49852</v>
      </c>
    </row>
    <row r="32" spans="1:10" ht="12.75">
      <c r="A32" s="13"/>
      <c r="B32" s="13"/>
      <c r="C32" s="116"/>
      <c r="D32" s="13"/>
      <c r="F32" s="13"/>
      <c r="G32" s="23"/>
      <c r="H32" s="61"/>
      <c r="I32" s="61"/>
      <c r="J32" s="114"/>
    </row>
    <row r="34" ht="12.75">
      <c r="B34" s="118"/>
    </row>
    <row r="35" spans="1:12" ht="12.75">
      <c r="A35" s="13"/>
      <c r="B35" s="118"/>
      <c r="L35" s="114"/>
    </row>
    <row r="36" ht="12.75">
      <c r="A36" s="13"/>
    </row>
    <row r="37" ht="12.75">
      <c r="A37" s="13"/>
    </row>
    <row r="38" ht="12.75">
      <c r="A38" s="64"/>
    </row>
    <row r="39" ht="12.75">
      <c r="A39" s="64"/>
    </row>
    <row r="40" spans="3:9" ht="12.75">
      <c r="C40" s="13" t="s">
        <v>71</v>
      </c>
      <c r="D40" s="13"/>
      <c r="E40" s="13"/>
      <c r="F40" s="13"/>
      <c r="I40" s="13"/>
    </row>
    <row r="41" spans="2:9" ht="12.75">
      <c r="B41" s="24"/>
      <c r="C41" s="51"/>
      <c r="D41" s="36"/>
      <c r="E41" s="36"/>
      <c r="F41" s="36"/>
      <c r="G41" s="36"/>
      <c r="H41" s="36"/>
      <c r="I41" s="36"/>
    </row>
    <row r="42" spans="2:9" ht="12.75">
      <c r="B42" s="24"/>
      <c r="C42" s="51"/>
      <c r="D42" s="36"/>
      <c r="E42" s="36"/>
      <c r="F42" s="33"/>
      <c r="G42" s="36"/>
      <c r="H42" s="33"/>
      <c r="I42" s="33"/>
    </row>
    <row r="44" spans="2:8" ht="12.75">
      <c r="B44" s="13" t="s">
        <v>43</v>
      </c>
      <c r="G44" s="41" t="s">
        <v>45</v>
      </c>
      <c r="H44" s="13"/>
    </row>
    <row r="45" spans="2:8" ht="12.75">
      <c r="B45" s="13" t="s">
        <v>44</v>
      </c>
      <c r="G45" s="13" t="s">
        <v>13</v>
      </c>
      <c r="H45" s="13"/>
    </row>
    <row r="46" spans="1:9" ht="12.75">
      <c r="A46" s="39"/>
      <c r="B46" s="37"/>
      <c r="C46" s="51"/>
      <c r="D46" s="36"/>
      <c r="E46" s="36"/>
      <c r="F46" s="36"/>
      <c r="G46" s="36"/>
      <c r="H46" s="36"/>
      <c r="I46" s="36"/>
    </row>
    <row r="47" spans="1:9" ht="12.75">
      <c r="A47" s="64"/>
      <c r="B47" s="38"/>
      <c r="C47" s="51"/>
      <c r="D47" s="36"/>
      <c r="E47" s="36"/>
      <c r="F47" s="36"/>
      <c r="G47" s="36"/>
      <c r="H47" s="36"/>
      <c r="I47" s="36"/>
    </row>
    <row r="48" spans="1:9" ht="12.75">
      <c r="A48" s="64"/>
      <c r="B48" s="38"/>
      <c r="C48" s="51"/>
      <c r="D48" s="36"/>
      <c r="E48" s="36"/>
      <c r="F48" s="36"/>
      <c r="G48" s="36"/>
      <c r="H48" s="36"/>
      <c r="I48" s="36"/>
    </row>
    <row r="49" spans="1:9" ht="12.75">
      <c r="A49" s="64"/>
      <c r="B49" s="38"/>
      <c r="C49" s="51"/>
      <c r="D49" s="36"/>
      <c r="E49" s="36"/>
      <c r="F49" s="36"/>
      <c r="G49" s="36"/>
      <c r="H49" s="36"/>
      <c r="I49" s="36"/>
    </row>
    <row r="50" spans="1:9" ht="12.75">
      <c r="A50" s="24"/>
      <c r="B50" s="24"/>
      <c r="C50" s="51"/>
      <c r="D50" s="36"/>
      <c r="E50" s="36"/>
      <c r="F50" s="33"/>
      <c r="G50" s="36"/>
      <c r="H50" s="33"/>
      <c r="I50" s="33"/>
    </row>
    <row r="74" spans="1:9" ht="12.75">
      <c r="A74" s="40"/>
      <c r="B74" s="40"/>
      <c r="C74" s="50"/>
      <c r="D74" s="40"/>
      <c r="E74" s="40"/>
      <c r="F74" s="40"/>
      <c r="G74" s="40"/>
      <c r="H74" s="40"/>
      <c r="I74" s="40"/>
    </row>
    <row r="75" spans="1:9" ht="12.75">
      <c r="A75" s="24"/>
      <c r="B75" s="24"/>
      <c r="C75" s="51"/>
      <c r="D75" s="36"/>
      <c r="E75" s="36"/>
      <c r="F75" s="36"/>
      <c r="G75" s="36"/>
      <c r="H75" s="36"/>
      <c r="I75" s="36"/>
    </row>
    <row r="77" spans="1:9" ht="12.75">
      <c r="A77" s="24"/>
      <c r="B77" s="38"/>
      <c r="C77" s="51"/>
      <c r="D77" s="36"/>
      <c r="E77" s="36"/>
      <c r="F77" s="36"/>
      <c r="G77" s="36"/>
      <c r="H77" s="36"/>
      <c r="I77" s="36"/>
    </row>
    <row r="78" spans="1:9" ht="12.75">
      <c r="A78" s="24"/>
      <c r="B78" s="38"/>
      <c r="C78" s="51"/>
      <c r="D78" s="36"/>
      <c r="E78" s="36"/>
      <c r="F78" s="36"/>
      <c r="G78" s="36"/>
      <c r="H78" s="36"/>
      <c r="I78" s="36"/>
    </row>
    <row r="79" spans="1:9" ht="12.75">
      <c r="A79" s="24"/>
      <c r="B79" s="38"/>
      <c r="C79" s="51"/>
      <c r="D79" s="36"/>
      <c r="E79" s="36"/>
      <c r="F79" s="36"/>
      <c r="G79" s="36"/>
      <c r="H79" s="36"/>
      <c r="I79" s="36"/>
    </row>
    <row r="84" spans="1:9" ht="12.75">
      <c r="A84" s="24"/>
      <c r="B84" s="24"/>
      <c r="C84" s="52"/>
      <c r="D84" s="24"/>
      <c r="E84" s="24"/>
      <c r="F84" s="24"/>
      <c r="G84" s="24"/>
      <c r="H84" s="24"/>
      <c r="I84" s="24"/>
    </row>
    <row r="85" spans="1:9" ht="12.75">
      <c r="A85" s="13"/>
      <c r="B85" s="13"/>
      <c r="C85" s="49"/>
      <c r="D85" s="13"/>
      <c r="E85" s="13"/>
      <c r="F85" s="13"/>
      <c r="G85" s="13"/>
      <c r="H85" s="13"/>
      <c r="I85" s="13"/>
    </row>
    <row r="86" spans="1:9" ht="12.75">
      <c r="A86" s="24"/>
      <c r="B86" s="13"/>
      <c r="C86" s="53"/>
      <c r="D86" s="23"/>
      <c r="E86" s="23"/>
      <c r="F86" s="23"/>
      <c r="G86" s="23"/>
      <c r="H86" s="23"/>
      <c r="I86" s="23"/>
    </row>
    <row r="87" spans="1:9" ht="12.75">
      <c r="A87" s="24"/>
      <c r="B87" s="13"/>
      <c r="C87" s="49"/>
      <c r="D87" s="13"/>
      <c r="E87" s="13"/>
      <c r="F87" s="13"/>
      <c r="G87" s="13"/>
      <c r="H87" s="13"/>
      <c r="I87" s="13"/>
    </row>
    <row r="88" spans="1:9" ht="12.75">
      <c r="A88" s="40"/>
      <c r="B88" s="40"/>
      <c r="C88" s="50"/>
      <c r="D88" s="40"/>
      <c r="E88" s="40"/>
      <c r="F88" s="40"/>
      <c r="G88" s="40"/>
      <c r="H88" s="40"/>
      <c r="I88" s="40"/>
    </row>
    <row r="89" spans="1:9" ht="12.75">
      <c r="A89" s="18"/>
      <c r="B89" s="18"/>
      <c r="C89" s="54"/>
      <c r="D89" s="36"/>
      <c r="E89" s="36"/>
      <c r="F89" s="36"/>
      <c r="G89" s="36"/>
      <c r="H89" s="36"/>
      <c r="I89" s="36"/>
    </row>
    <row r="90" spans="1:9" ht="12.75">
      <c r="A90" s="24"/>
      <c r="B90" s="24"/>
      <c r="C90" s="54"/>
      <c r="D90" s="36"/>
      <c r="E90" s="36"/>
      <c r="F90" s="36"/>
      <c r="G90" s="36"/>
      <c r="H90" s="36"/>
      <c r="I90" s="36"/>
    </row>
    <row r="91" spans="1:9" ht="12.75">
      <c r="A91" s="24"/>
      <c r="B91" s="24"/>
      <c r="C91" s="54"/>
      <c r="D91" s="36"/>
      <c r="E91" s="36"/>
      <c r="F91" s="36"/>
      <c r="G91" s="36"/>
      <c r="H91" s="36"/>
      <c r="I91" s="36"/>
    </row>
    <row r="92" spans="1:9" ht="12.75">
      <c r="A92" s="24"/>
      <c r="B92" s="24"/>
      <c r="C92" s="54"/>
      <c r="D92" s="36"/>
      <c r="E92" s="36"/>
      <c r="F92" s="36"/>
      <c r="G92" s="36"/>
      <c r="H92" s="36"/>
      <c r="I92" s="36"/>
    </row>
    <row r="93" spans="1:9" ht="12.75">
      <c r="A93" s="24"/>
      <c r="B93" s="38"/>
      <c r="C93" s="54"/>
      <c r="D93" s="36"/>
      <c r="E93" s="36"/>
      <c r="F93" s="36"/>
      <c r="G93" s="36"/>
      <c r="H93" s="36"/>
      <c r="I93" s="36"/>
    </row>
    <row r="94" spans="1:9" ht="12.75">
      <c r="A94" s="24"/>
      <c r="B94" s="24"/>
      <c r="C94" s="54"/>
      <c r="D94" s="36"/>
      <c r="E94" s="36"/>
      <c r="F94" s="33"/>
      <c r="G94" s="36"/>
      <c r="H94" s="33"/>
      <c r="I94" s="33"/>
    </row>
    <row r="95" spans="1:9" ht="12.75">
      <c r="A95" s="24"/>
      <c r="B95" s="24"/>
      <c r="C95" s="54"/>
      <c r="D95" s="36"/>
      <c r="E95" s="36"/>
      <c r="F95" s="36"/>
      <c r="G95" s="36"/>
      <c r="H95" s="36"/>
      <c r="I95" s="36"/>
    </row>
    <row r="96" spans="1:9" ht="12.75">
      <c r="A96" s="18"/>
      <c r="B96" s="18"/>
      <c r="C96" s="54"/>
      <c r="D96" s="36"/>
      <c r="E96" s="36"/>
      <c r="F96" s="36"/>
      <c r="G96" s="36"/>
      <c r="H96" s="36"/>
      <c r="I96" s="36"/>
    </row>
    <row r="97" spans="1:9" ht="12.75">
      <c r="A97" s="24"/>
      <c r="B97" s="24"/>
      <c r="C97" s="54"/>
      <c r="D97" s="36"/>
      <c r="E97" s="36"/>
      <c r="F97" s="36"/>
      <c r="G97" s="36"/>
      <c r="H97" s="36"/>
      <c r="I97" s="36"/>
    </row>
    <row r="98" spans="1:9" ht="12.75">
      <c r="A98" s="24"/>
      <c r="B98" s="24"/>
      <c r="C98" s="54"/>
      <c r="D98" s="36"/>
      <c r="E98" s="36"/>
      <c r="F98" s="36"/>
      <c r="G98" s="36"/>
      <c r="H98" s="36"/>
      <c r="I98" s="36"/>
    </row>
    <row r="99" spans="1:9" ht="12.75">
      <c r="A99" s="24"/>
      <c r="B99" s="24"/>
      <c r="C99" s="54"/>
      <c r="D99" s="36"/>
      <c r="E99" s="36"/>
      <c r="F99" s="36"/>
      <c r="G99" s="36"/>
      <c r="H99" s="36"/>
      <c r="I99" s="36"/>
    </row>
    <row r="100" spans="1:9" ht="12.75">
      <c r="A100" s="24"/>
      <c r="B100" s="24"/>
      <c r="C100" s="54"/>
      <c r="D100" s="36"/>
      <c r="E100" s="36"/>
      <c r="F100" s="36"/>
      <c r="G100" s="36"/>
      <c r="H100" s="36"/>
      <c r="I100" s="36"/>
    </row>
    <row r="101" spans="1:9" ht="12.75">
      <c r="A101" s="24"/>
      <c r="B101" s="24"/>
      <c r="C101" s="54"/>
      <c r="D101" s="36"/>
      <c r="E101" s="36"/>
      <c r="F101" s="36"/>
      <c r="G101" s="36"/>
      <c r="H101" s="36"/>
      <c r="I101" s="36"/>
    </row>
    <row r="102" spans="1:9" ht="12.75">
      <c r="A102" s="24"/>
      <c r="B102" s="24"/>
      <c r="C102" s="54"/>
      <c r="D102" s="36"/>
      <c r="E102" s="36"/>
      <c r="F102" s="36"/>
      <c r="G102" s="36"/>
      <c r="H102" s="36"/>
      <c r="I102" s="36"/>
    </row>
    <row r="103" spans="1:9" ht="12.75">
      <c r="A103" s="24"/>
      <c r="B103" s="24"/>
      <c r="C103" s="54"/>
      <c r="D103" s="36"/>
      <c r="E103" s="36"/>
      <c r="F103" s="36"/>
      <c r="G103" s="36"/>
      <c r="H103" s="36"/>
      <c r="I103" s="36"/>
    </row>
    <row r="104" spans="1:9" ht="12.75">
      <c r="A104" s="24"/>
      <c r="B104" s="24"/>
      <c r="C104" s="54"/>
      <c r="D104" s="36"/>
      <c r="E104" s="36"/>
      <c r="F104" s="33"/>
      <c r="G104" s="36"/>
      <c r="H104" s="33"/>
      <c r="I104" s="33"/>
    </row>
    <row r="105" spans="1:9" ht="12.75">
      <c r="A105" s="24"/>
      <c r="B105" s="24"/>
      <c r="C105" s="54"/>
      <c r="D105" s="36"/>
      <c r="E105" s="36"/>
      <c r="F105" s="36"/>
      <c r="G105" s="36"/>
      <c r="H105" s="36"/>
      <c r="I105" s="36"/>
    </row>
    <row r="106" spans="1:9" ht="12.75">
      <c r="A106" s="18"/>
      <c r="B106" s="18"/>
      <c r="C106" s="54"/>
      <c r="D106" s="36"/>
      <c r="E106" s="36"/>
      <c r="F106" s="36"/>
      <c r="G106" s="36"/>
      <c r="H106" s="36"/>
      <c r="I106" s="36"/>
    </row>
    <row r="107" spans="1:9" ht="12.75">
      <c r="A107" s="24"/>
      <c r="B107" s="24"/>
      <c r="C107" s="54"/>
      <c r="D107" s="36"/>
      <c r="E107" s="36"/>
      <c r="F107" s="36"/>
      <c r="G107" s="36"/>
      <c r="H107" s="36"/>
      <c r="I107" s="36"/>
    </row>
    <row r="108" spans="1:9" ht="12.75">
      <c r="A108" s="39"/>
      <c r="B108" s="24"/>
      <c r="C108" s="54"/>
      <c r="D108" s="19"/>
      <c r="E108" s="19"/>
      <c r="F108" s="36"/>
      <c r="G108" s="19"/>
      <c r="H108" s="36"/>
      <c r="I108" s="36"/>
    </row>
    <row r="109" spans="1:9" ht="12.75">
      <c r="A109" s="24"/>
      <c r="B109" s="24"/>
      <c r="C109" s="54"/>
      <c r="D109" s="36"/>
      <c r="E109" s="36"/>
      <c r="F109" s="36"/>
      <c r="G109" s="36"/>
      <c r="H109" s="36"/>
      <c r="I109" s="36"/>
    </row>
    <row r="110" spans="1:9" ht="12.75">
      <c r="A110" s="24"/>
      <c r="B110" s="38"/>
      <c r="C110" s="54"/>
      <c r="D110" s="36"/>
      <c r="E110" s="36"/>
      <c r="F110" s="36"/>
      <c r="G110" s="36"/>
      <c r="H110" s="36"/>
      <c r="I110" s="36"/>
    </row>
    <row r="111" spans="1:9" ht="12.75">
      <c r="A111" s="24"/>
      <c r="B111" s="38"/>
      <c r="C111" s="54"/>
      <c r="D111" s="36"/>
      <c r="E111" s="36"/>
      <c r="F111" s="36"/>
      <c r="G111" s="36"/>
      <c r="H111" s="36"/>
      <c r="I111" s="36"/>
    </row>
    <row r="112" spans="1:9" ht="12.75">
      <c r="A112" s="24"/>
      <c r="B112" s="38"/>
      <c r="C112" s="54"/>
      <c r="D112" s="36"/>
      <c r="E112" s="36"/>
      <c r="F112" s="36"/>
      <c r="G112" s="36"/>
      <c r="H112" s="36"/>
      <c r="I112" s="36"/>
    </row>
    <row r="113" spans="1:9" ht="12.75">
      <c r="A113" s="24"/>
      <c r="B113" s="24"/>
      <c r="C113" s="54"/>
      <c r="D113" s="36"/>
      <c r="E113" s="36"/>
      <c r="F113" s="36"/>
      <c r="G113" s="36"/>
      <c r="H113" s="36"/>
      <c r="I113" s="36"/>
    </row>
    <row r="114" spans="1:9" ht="12.75">
      <c r="A114" s="24"/>
      <c r="B114" s="24"/>
      <c r="C114" s="54"/>
      <c r="D114" s="36"/>
      <c r="E114" s="36"/>
      <c r="F114" s="36"/>
      <c r="G114" s="36"/>
      <c r="H114" s="36"/>
      <c r="I114" s="36"/>
    </row>
    <row r="115" spans="1:9" ht="12.75">
      <c r="A115" s="24"/>
      <c r="B115" s="24"/>
      <c r="C115" s="54"/>
      <c r="D115" s="36"/>
      <c r="E115" s="36"/>
      <c r="F115" s="33"/>
      <c r="G115" s="36"/>
      <c r="H115" s="33"/>
      <c r="I115" s="33"/>
    </row>
    <row r="116" spans="1:9" ht="12.75">
      <c r="A116" s="24"/>
      <c r="B116" s="24"/>
      <c r="C116" s="54"/>
      <c r="D116" s="36"/>
      <c r="E116" s="36"/>
      <c r="F116" s="36"/>
      <c r="G116" s="36"/>
      <c r="H116" s="36"/>
      <c r="I116" s="36"/>
    </row>
    <row r="117" spans="1:9" ht="12.75">
      <c r="A117" s="18"/>
      <c r="B117" s="18"/>
      <c r="C117" s="54"/>
      <c r="D117" s="36"/>
      <c r="E117" s="36"/>
      <c r="F117" s="36"/>
      <c r="G117" s="36"/>
      <c r="H117" s="36"/>
      <c r="I117" s="36"/>
    </row>
    <row r="118" spans="1:9" ht="12.75">
      <c r="A118" s="24"/>
      <c r="B118" s="24"/>
      <c r="C118" s="54"/>
      <c r="D118" s="36"/>
      <c r="E118" s="36"/>
      <c r="F118" s="36"/>
      <c r="G118" s="36"/>
      <c r="H118" s="36"/>
      <c r="I118" s="36"/>
    </row>
    <row r="119" spans="1:9" ht="12.75">
      <c r="A119" s="24"/>
      <c r="B119" s="24"/>
      <c r="C119" s="54"/>
      <c r="D119" s="36"/>
      <c r="E119" s="36"/>
      <c r="F119" s="33"/>
      <c r="G119" s="36"/>
      <c r="H119" s="33"/>
      <c r="I119" s="33"/>
    </row>
    <row r="120" spans="1:9" ht="12.75">
      <c r="A120" s="40"/>
      <c r="B120" s="40"/>
      <c r="C120" s="50"/>
      <c r="D120" s="40"/>
      <c r="E120" s="40"/>
      <c r="F120" s="40"/>
      <c r="G120" s="40"/>
      <c r="H120" s="40"/>
      <c r="I120" s="40"/>
    </row>
    <row r="121" spans="1:9" ht="12.75">
      <c r="A121" s="40"/>
      <c r="B121" s="40"/>
      <c r="C121" s="50"/>
      <c r="D121" s="40"/>
      <c r="E121" s="40"/>
      <c r="F121" s="40"/>
      <c r="G121" s="40"/>
      <c r="H121" s="40"/>
      <c r="I121" s="40"/>
    </row>
    <row r="122" spans="1:9" ht="12.75">
      <c r="A122" s="25"/>
      <c r="B122" s="25"/>
      <c r="C122" s="57"/>
      <c r="D122" s="25"/>
      <c r="E122" s="25"/>
      <c r="F122" s="25"/>
      <c r="G122" s="25"/>
      <c r="H122" s="25"/>
      <c r="I122" s="25"/>
    </row>
    <row r="123" spans="1:9" ht="12.75">
      <c r="A123" s="58"/>
      <c r="B123" s="58"/>
      <c r="C123" s="57"/>
      <c r="D123" s="58"/>
      <c r="E123" s="58"/>
      <c r="F123" s="58"/>
      <c r="G123" s="58"/>
      <c r="H123" s="58"/>
      <c r="I123" s="58"/>
    </row>
    <row r="124" spans="1:9" ht="12.75">
      <c r="A124" s="58"/>
      <c r="B124" s="58"/>
      <c r="C124" s="57"/>
      <c r="D124" s="58"/>
      <c r="E124" s="58"/>
      <c r="F124" s="58"/>
      <c r="G124" s="58"/>
      <c r="H124" s="58"/>
      <c r="I124" s="58"/>
    </row>
    <row r="125" spans="1:9" ht="12.75">
      <c r="A125" s="25"/>
      <c r="B125" s="25"/>
      <c r="C125" s="59"/>
      <c r="D125" s="25"/>
      <c r="E125" s="25"/>
      <c r="F125" s="25"/>
      <c r="G125" s="25"/>
      <c r="H125" s="25"/>
      <c r="I125" s="25"/>
    </row>
    <row r="126" spans="1:9" ht="12.75">
      <c r="A126" s="25"/>
      <c r="B126" s="25"/>
      <c r="C126" s="59"/>
      <c r="D126" s="25"/>
      <c r="E126" s="25"/>
      <c r="F126" s="25"/>
      <c r="G126" s="25"/>
      <c r="H126" s="25"/>
      <c r="I126" s="25"/>
    </row>
    <row r="127" spans="1:9" ht="12.75">
      <c r="A127" s="60"/>
      <c r="B127" s="1"/>
      <c r="C127" s="55"/>
      <c r="D127" s="1"/>
      <c r="E127" s="1"/>
      <c r="F127" s="1"/>
      <c r="G127" s="1"/>
      <c r="H127" s="1"/>
      <c r="I127" s="1"/>
    </row>
    <row r="128" spans="1:9" ht="12.75">
      <c r="A128" s="60"/>
      <c r="B128" s="1"/>
      <c r="C128" s="55"/>
      <c r="D128" s="1"/>
      <c r="E128" s="1"/>
      <c r="F128" s="1"/>
      <c r="G128" s="1"/>
      <c r="H128" s="1"/>
      <c r="I128" s="1"/>
    </row>
    <row r="129" spans="1:9" ht="12.75">
      <c r="A129" s="40"/>
      <c r="B129" s="1"/>
      <c r="C129" s="55"/>
      <c r="D129" s="1"/>
      <c r="E129" s="1"/>
      <c r="F129" s="1"/>
      <c r="G129" s="1"/>
      <c r="H129" s="1"/>
      <c r="I129" s="1"/>
    </row>
    <row r="130" ht="12.75">
      <c r="A130" s="40"/>
    </row>
    <row r="131" ht="12.75">
      <c r="A131" s="40"/>
    </row>
    <row r="132" ht="12.75">
      <c r="A132" s="40"/>
    </row>
    <row r="133" ht="12.75">
      <c r="A133" s="40"/>
    </row>
    <row r="134" ht="12.75">
      <c r="A134" s="40"/>
    </row>
  </sheetData>
  <sheetProtection/>
  <mergeCells count="1">
    <mergeCell ref="J3:K3"/>
  </mergeCells>
  <printOptions/>
  <pageMargins left="0.3" right="0.51" top="0.3937007874015748" bottom="0.23" header="0.3937007874015748" footer="0.11811023622047245"/>
  <pageSetup horizontalDpi="300" verticalDpi="3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U45"/>
  <sheetViews>
    <sheetView zoomScale="75" zoomScaleNormal="75" zoomScalePageLayoutView="0" workbookViewId="0" topLeftCell="A4">
      <selection activeCell="A9" sqref="A9"/>
    </sheetView>
  </sheetViews>
  <sheetFormatPr defaultColWidth="9.140625" defaultRowHeight="12.75"/>
  <cols>
    <col min="1" max="1" width="5.421875" style="0" customWidth="1"/>
    <col min="2" max="2" width="50.28125" style="0" customWidth="1"/>
    <col min="3" max="3" width="10.28125" style="0" customWidth="1"/>
    <col min="4" max="4" width="18.00390625" style="0" customWidth="1"/>
    <col min="5" max="5" width="9.7109375" style="0" customWidth="1"/>
    <col min="6" max="6" width="13.8515625" style="0" customWidth="1"/>
    <col min="7" max="7" width="9.00390625" style="0" customWidth="1"/>
    <col min="8" max="8" width="14.57421875" style="0" customWidth="1"/>
    <col min="9" max="9" width="8.57421875" style="0" customWidth="1"/>
    <col min="10" max="10" width="12.8515625" style="0" customWidth="1"/>
    <col min="11" max="11" width="8.7109375" style="0" customWidth="1"/>
    <col min="12" max="12" width="15.140625" style="0" customWidth="1"/>
    <col min="13" max="13" width="8.421875" style="0" customWidth="1"/>
    <col min="14" max="14" width="14.421875" style="0" customWidth="1"/>
    <col min="16" max="16" width="14.57421875" style="0" customWidth="1"/>
    <col min="17" max="17" width="10.140625" style="0" customWidth="1"/>
    <col min="18" max="18" width="14.421875" style="0" customWidth="1"/>
  </cols>
  <sheetData>
    <row r="1" spans="1:16" ht="15">
      <c r="A1" s="73"/>
      <c r="B1" s="74" t="s">
        <v>56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3"/>
      <c r="N1" s="73"/>
      <c r="O1" s="73"/>
      <c r="P1" s="73"/>
    </row>
    <row r="2" spans="1:18" ht="15">
      <c r="A2" s="74" t="s">
        <v>17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5"/>
      <c r="M2" s="76"/>
      <c r="N2" s="76"/>
      <c r="O2" s="76"/>
      <c r="P2" s="76"/>
      <c r="Q2" s="77"/>
      <c r="R2" s="77"/>
    </row>
    <row r="3" spans="1:18" ht="15">
      <c r="A3" s="78" t="s">
        <v>50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80"/>
      <c r="M3" s="80"/>
      <c r="N3" s="73"/>
      <c r="O3" s="73"/>
      <c r="P3" s="80"/>
      <c r="Q3" s="40"/>
      <c r="R3" s="81"/>
    </row>
    <row r="4" spans="1:18" ht="15">
      <c r="A4" s="84" t="s">
        <v>48</v>
      </c>
      <c r="B4" s="80"/>
      <c r="C4" s="80"/>
      <c r="D4" s="80"/>
      <c r="E4" s="80"/>
      <c r="F4" s="82" t="s">
        <v>18</v>
      </c>
      <c r="G4" s="80"/>
      <c r="H4" s="80"/>
      <c r="I4" s="80"/>
      <c r="J4" s="80"/>
      <c r="K4" s="80"/>
      <c r="L4" s="80"/>
      <c r="M4" s="80"/>
      <c r="N4" s="73"/>
      <c r="O4" s="73"/>
      <c r="P4" s="80"/>
      <c r="Q4" s="40"/>
      <c r="R4" s="83"/>
    </row>
    <row r="5" spans="1:18" ht="15">
      <c r="A5" s="84" t="s">
        <v>42</v>
      </c>
      <c r="B5" s="80"/>
      <c r="C5" s="80"/>
      <c r="D5" s="80"/>
      <c r="E5" s="80"/>
      <c r="F5" s="138" t="s">
        <v>19</v>
      </c>
      <c r="G5" s="138"/>
      <c r="H5" s="85">
        <f>D31</f>
        <v>49852</v>
      </c>
      <c r="I5" s="80"/>
      <c r="J5" s="80"/>
      <c r="K5" s="80"/>
      <c r="L5" s="80"/>
      <c r="M5" s="80"/>
      <c r="N5" s="73"/>
      <c r="O5" s="73"/>
      <c r="P5" s="80"/>
      <c r="Q5" s="40"/>
      <c r="R5" s="83"/>
    </row>
    <row r="6" spans="1:18" ht="15">
      <c r="A6" s="84" t="s">
        <v>46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73"/>
      <c r="N6" s="73"/>
      <c r="O6" s="73"/>
      <c r="P6" s="80"/>
      <c r="Q6" s="40"/>
      <c r="R6" s="83"/>
    </row>
    <row r="7" spans="1:18" ht="15">
      <c r="A7" s="84" t="s">
        <v>47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73"/>
      <c r="N7" s="73"/>
      <c r="O7" s="73"/>
      <c r="P7" s="80"/>
      <c r="Q7" s="40"/>
      <c r="R7" s="83"/>
    </row>
    <row r="8" spans="1:18" ht="15">
      <c r="A8" s="86" t="s">
        <v>70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7"/>
      <c r="R8" s="87"/>
    </row>
    <row r="9" spans="1:16" ht="15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6"/>
      <c r="N9" s="76"/>
      <c r="O9" s="76"/>
      <c r="P9" s="76"/>
    </row>
    <row r="10" spans="1:18" ht="15">
      <c r="A10" s="88" t="s">
        <v>0</v>
      </c>
      <c r="B10" s="88" t="s">
        <v>20</v>
      </c>
      <c r="C10" s="88" t="s">
        <v>21</v>
      </c>
      <c r="D10" s="88" t="s">
        <v>22</v>
      </c>
      <c r="E10" s="89"/>
      <c r="F10" s="90" t="s">
        <v>23</v>
      </c>
      <c r="G10" s="90"/>
      <c r="H10" s="90"/>
      <c r="I10" s="90"/>
      <c r="J10" s="90"/>
      <c r="K10" s="90"/>
      <c r="L10" s="90"/>
      <c r="M10" s="76"/>
      <c r="N10" s="76"/>
      <c r="O10" s="76"/>
      <c r="P10" s="91"/>
      <c r="Q10" s="92"/>
      <c r="R10" s="81"/>
    </row>
    <row r="11" spans="1:18" ht="15">
      <c r="A11" s="93"/>
      <c r="B11" s="93" t="s">
        <v>24</v>
      </c>
      <c r="C11" s="93" t="s">
        <v>25</v>
      </c>
      <c r="D11" s="93" t="s">
        <v>26</v>
      </c>
      <c r="E11" s="94"/>
      <c r="F11" s="95" t="s">
        <v>27</v>
      </c>
      <c r="G11" s="96"/>
      <c r="H11" s="95" t="s">
        <v>28</v>
      </c>
      <c r="I11" s="96"/>
      <c r="J11" s="97" t="s">
        <v>29</v>
      </c>
      <c r="K11" s="89"/>
      <c r="L11" s="98" t="s">
        <v>30</v>
      </c>
      <c r="M11" s="80"/>
      <c r="N11" s="99" t="s">
        <v>31</v>
      </c>
      <c r="O11" s="80"/>
      <c r="P11" s="99" t="s">
        <v>32</v>
      </c>
      <c r="Q11" s="100"/>
      <c r="R11" s="91" t="s">
        <v>33</v>
      </c>
    </row>
    <row r="12" spans="1:18" ht="15">
      <c r="A12" s="101"/>
      <c r="B12" s="101"/>
      <c r="C12" s="101"/>
      <c r="D12" s="101" t="s">
        <v>34</v>
      </c>
      <c r="E12" s="101" t="s">
        <v>25</v>
      </c>
      <c r="F12" s="101" t="s">
        <v>35</v>
      </c>
      <c r="G12" s="101" t="s">
        <v>25</v>
      </c>
      <c r="H12" s="101" t="s">
        <v>35</v>
      </c>
      <c r="I12" s="101" t="s">
        <v>25</v>
      </c>
      <c r="J12" s="101" t="s">
        <v>35</v>
      </c>
      <c r="K12" s="101" t="s">
        <v>25</v>
      </c>
      <c r="L12" s="101" t="s">
        <v>35</v>
      </c>
      <c r="M12" s="101" t="s">
        <v>25</v>
      </c>
      <c r="N12" s="101" t="s">
        <v>35</v>
      </c>
      <c r="O12" s="101" t="s">
        <v>25</v>
      </c>
      <c r="P12" s="101" t="s">
        <v>35</v>
      </c>
      <c r="Q12" s="101" t="s">
        <v>25</v>
      </c>
      <c r="R12" s="101" t="s">
        <v>35</v>
      </c>
    </row>
    <row r="13" spans="1:18" s="40" customFormat="1" ht="18" customHeight="1">
      <c r="A13" s="101">
        <v>1</v>
      </c>
      <c r="B13" s="102" t="str">
        <f>Orçamento!B9</f>
        <v>SERVIÇOS PRELIMINARES</v>
      </c>
      <c r="C13" s="103">
        <f>D13/D30*100</f>
        <v>0.706090026478376</v>
      </c>
      <c r="D13" s="103">
        <f>Orçamento!I12</f>
        <v>352</v>
      </c>
      <c r="E13" s="103">
        <f>F13/D30*100</f>
        <v>0.10087000378262514</v>
      </c>
      <c r="F13" s="103">
        <f>D13/7</f>
        <v>50.285714285714285</v>
      </c>
      <c r="G13" s="103">
        <f>H13/D30*100</f>
        <v>0.10087000378262514</v>
      </c>
      <c r="H13" s="103">
        <f>F13</f>
        <v>50.285714285714285</v>
      </c>
      <c r="I13" s="103">
        <f>J13/D30*100</f>
        <v>0.10087000378262514</v>
      </c>
      <c r="J13" s="103">
        <f>H13</f>
        <v>50.285714285714285</v>
      </c>
      <c r="K13" s="103">
        <f>L13/D30*100</f>
        <v>0.10087000378262514</v>
      </c>
      <c r="L13" s="103">
        <f>J13</f>
        <v>50.285714285714285</v>
      </c>
      <c r="M13" s="103">
        <f>N13/D30*100</f>
        <v>0.10087000378262514</v>
      </c>
      <c r="N13" s="103">
        <f>L13</f>
        <v>50.285714285714285</v>
      </c>
      <c r="O13" s="103">
        <f>P13/D30*100</f>
        <v>0.10087000378262514</v>
      </c>
      <c r="P13" s="103">
        <f>N13</f>
        <v>50.285714285714285</v>
      </c>
      <c r="Q13" s="103">
        <f>R13/$D$30*100</f>
        <v>0.10087000378262514</v>
      </c>
      <c r="R13" s="103">
        <f>P13</f>
        <v>50.285714285714285</v>
      </c>
    </row>
    <row r="14" spans="1:18" s="40" customFormat="1" ht="18" customHeight="1">
      <c r="A14" s="101">
        <v>2</v>
      </c>
      <c r="B14" s="101" t="str">
        <f>Orçamento!B13</f>
        <v>PAVIMENTAÇÃO</v>
      </c>
      <c r="C14" s="103">
        <f>D14/D30*100</f>
        <v>99.29390997352162</v>
      </c>
      <c r="D14" s="103">
        <f>Orçamento!I19</f>
        <v>49500</v>
      </c>
      <c r="E14" s="103">
        <f>F14/D30*100</f>
        <v>14.18484428193166</v>
      </c>
      <c r="F14" s="103">
        <f>D14/7</f>
        <v>7071.428571428572</v>
      </c>
      <c r="G14" s="103">
        <f>H14/D30*100</f>
        <v>14.18484428193166</v>
      </c>
      <c r="H14" s="103">
        <f>F14</f>
        <v>7071.428571428572</v>
      </c>
      <c r="I14" s="103">
        <f>J14/D30*100</f>
        <v>14.18484428193166</v>
      </c>
      <c r="J14" s="103">
        <f>H14</f>
        <v>7071.428571428572</v>
      </c>
      <c r="K14" s="103">
        <f>L14/D30*100</f>
        <v>14.18484428193166</v>
      </c>
      <c r="L14" s="103">
        <f>J14</f>
        <v>7071.428571428572</v>
      </c>
      <c r="M14" s="103">
        <f>N14/D30*100</f>
        <v>14.18484428193166</v>
      </c>
      <c r="N14" s="103">
        <f>L14</f>
        <v>7071.428571428572</v>
      </c>
      <c r="O14" s="103">
        <f>P14/D30*100</f>
        <v>14.18484428193166</v>
      </c>
      <c r="P14" s="103">
        <f>N14</f>
        <v>7071.428571428572</v>
      </c>
      <c r="Q14" s="103">
        <f>R14/$D$30*100</f>
        <v>14.18484428193166</v>
      </c>
      <c r="R14" s="103">
        <f>P14</f>
        <v>7071.428571428572</v>
      </c>
    </row>
    <row r="15" spans="1:18" s="40" customFormat="1" ht="18" customHeight="1">
      <c r="A15" s="101">
        <v>3</v>
      </c>
      <c r="B15" s="101" t="str">
        <f>Orçamento!B20</f>
        <v>SINALIZAÇÃO</v>
      </c>
      <c r="C15" s="103">
        <f>D15/D30*100</f>
        <v>0</v>
      </c>
      <c r="D15" s="103">
        <f>Orçamento!I24</f>
        <v>0</v>
      </c>
      <c r="E15" s="103">
        <f>F15/D30*100</f>
        <v>0</v>
      </c>
      <c r="F15" s="103">
        <f>D15/7</f>
        <v>0</v>
      </c>
      <c r="G15" s="103">
        <f>H15/D30*100</f>
        <v>0</v>
      </c>
      <c r="H15" s="103">
        <f>F15</f>
        <v>0</v>
      </c>
      <c r="I15" s="103">
        <f>J15/D30*100</f>
        <v>0</v>
      </c>
      <c r="J15" s="103">
        <f>H15</f>
        <v>0</v>
      </c>
      <c r="K15" s="103">
        <f>L15/D30*100</f>
        <v>0</v>
      </c>
      <c r="L15" s="103">
        <f>J15</f>
        <v>0</v>
      </c>
      <c r="M15" s="103">
        <f>N15/D30*100</f>
        <v>0</v>
      </c>
      <c r="N15" s="103">
        <f>L15</f>
        <v>0</v>
      </c>
      <c r="O15" s="103">
        <f>P15/D30*100</f>
        <v>0</v>
      </c>
      <c r="P15" s="103">
        <f>N15</f>
        <v>0</v>
      </c>
      <c r="Q15" s="103">
        <f>R15/$D$30*100</f>
        <v>0</v>
      </c>
      <c r="R15" s="103">
        <f>P15</f>
        <v>0</v>
      </c>
    </row>
    <row r="16" spans="1:18" s="40" customFormat="1" ht="18" customHeight="1">
      <c r="A16" s="101">
        <v>4</v>
      </c>
      <c r="B16" s="101" t="str">
        <f>Orçamento!B25</f>
        <v>LIMPEZA DE OBRA</v>
      </c>
      <c r="C16" s="103">
        <f>D16/D30*100</f>
        <v>0</v>
      </c>
      <c r="D16" s="103">
        <f>Orçamento!I27</f>
        <v>0</v>
      </c>
      <c r="E16" s="103">
        <f>F16/D30*100</f>
        <v>0</v>
      </c>
      <c r="F16" s="103">
        <f>D16/7</f>
        <v>0</v>
      </c>
      <c r="G16" s="103">
        <f>H16/D30*100</f>
        <v>0</v>
      </c>
      <c r="H16" s="103">
        <f>F16</f>
        <v>0</v>
      </c>
      <c r="I16" s="103">
        <f>J16/D30*100</f>
        <v>0</v>
      </c>
      <c r="J16" s="103">
        <f>H16</f>
        <v>0</v>
      </c>
      <c r="K16" s="103">
        <f>L16/D30*100</f>
        <v>0</v>
      </c>
      <c r="L16" s="103">
        <f>J16</f>
        <v>0</v>
      </c>
      <c r="M16" s="103">
        <f>N16/D30*100</f>
        <v>0</v>
      </c>
      <c r="N16" s="103">
        <f>L16</f>
        <v>0</v>
      </c>
      <c r="O16" s="103">
        <f>P16/D30*100</f>
        <v>0</v>
      </c>
      <c r="P16" s="103">
        <f>N16</f>
        <v>0</v>
      </c>
      <c r="Q16" s="103">
        <f>R16/$D$30*100</f>
        <v>0</v>
      </c>
      <c r="R16" s="103">
        <f>P16</f>
        <v>0</v>
      </c>
    </row>
    <row r="17" spans="1:18" s="40" customFormat="1" ht="18" customHeight="1">
      <c r="A17" s="88"/>
      <c r="B17" s="104"/>
      <c r="C17" s="105">
        <f>D17/D30*100</f>
        <v>0</v>
      </c>
      <c r="D17" s="105"/>
      <c r="E17" s="105">
        <f>F17/$D$30*100</f>
        <v>0</v>
      </c>
      <c r="F17" s="105"/>
      <c r="G17" s="105">
        <f>H17/$D$30*100</f>
        <v>0</v>
      </c>
      <c r="H17" s="105"/>
      <c r="I17" s="105">
        <f>J17/$D$30*100</f>
        <v>0</v>
      </c>
      <c r="J17" s="105"/>
      <c r="K17" s="105">
        <f>L17/$D$30*100</f>
        <v>0</v>
      </c>
      <c r="L17" s="105"/>
      <c r="M17" s="105">
        <f>N17/$D$30*100</f>
        <v>0</v>
      </c>
      <c r="N17" s="105"/>
      <c r="O17" s="105">
        <f aca="true" t="shared" si="0" ref="O17:O22">P17/$D$30*100</f>
        <v>0</v>
      </c>
      <c r="P17" s="105"/>
      <c r="Q17" s="105">
        <f aca="true" t="shared" si="1" ref="Q17:Q22">R17/$D$30*100</f>
        <v>0</v>
      </c>
      <c r="R17" s="105"/>
    </row>
    <row r="18" spans="1:18" s="40" customFormat="1" ht="18" customHeight="1">
      <c r="A18" s="101"/>
      <c r="B18" s="101"/>
      <c r="C18" s="105">
        <f>D18/D31*100</f>
        <v>0</v>
      </c>
      <c r="D18" s="103"/>
      <c r="E18" s="105">
        <f>F18/$D$30*100</f>
        <v>0</v>
      </c>
      <c r="F18" s="106"/>
      <c r="G18" s="105">
        <f>H18/$D$30*100</f>
        <v>0</v>
      </c>
      <c r="H18" s="106"/>
      <c r="I18" s="105">
        <f aca="true" t="shared" si="2" ref="I18:I26">J18/$D$30*100</f>
        <v>0</v>
      </c>
      <c r="J18" s="107"/>
      <c r="K18" s="105">
        <f>L18/$D$30*100</f>
        <v>0</v>
      </c>
      <c r="L18" s="108"/>
      <c r="M18" s="105">
        <f>N18/$D$30*100</f>
        <v>0</v>
      </c>
      <c r="N18" s="101"/>
      <c r="O18" s="105">
        <f t="shared" si="0"/>
        <v>0</v>
      </c>
      <c r="P18" s="101"/>
      <c r="Q18" s="105">
        <f t="shared" si="1"/>
        <v>0</v>
      </c>
      <c r="R18" s="101"/>
    </row>
    <row r="19" spans="1:18" s="40" customFormat="1" ht="18" customHeight="1">
      <c r="A19" s="101"/>
      <c r="B19" s="101"/>
      <c r="C19" s="105">
        <f>D19/D30*100</f>
        <v>0</v>
      </c>
      <c r="D19" s="103"/>
      <c r="E19" s="105">
        <f>F19/$D$30*100</f>
        <v>0</v>
      </c>
      <c r="F19" s="101"/>
      <c r="G19" s="105">
        <f>H19/$D$30*100</f>
        <v>0</v>
      </c>
      <c r="H19" s="101"/>
      <c r="I19" s="105">
        <f t="shared" si="2"/>
        <v>0</v>
      </c>
      <c r="J19" s="101"/>
      <c r="K19" s="105">
        <f>L19/$D$30*100</f>
        <v>0</v>
      </c>
      <c r="L19" s="101"/>
      <c r="M19" s="105">
        <f>N19/$D$30*100</f>
        <v>0</v>
      </c>
      <c r="N19" s="101"/>
      <c r="O19" s="105">
        <f t="shared" si="0"/>
        <v>0</v>
      </c>
      <c r="P19" s="101"/>
      <c r="Q19" s="105">
        <f t="shared" si="1"/>
        <v>0</v>
      </c>
      <c r="R19" s="101"/>
    </row>
    <row r="20" spans="1:18" s="40" customFormat="1" ht="18" customHeight="1">
      <c r="A20" s="101"/>
      <c r="B20" s="101"/>
      <c r="C20" s="105">
        <f>D20/D30*100</f>
        <v>0</v>
      </c>
      <c r="D20" s="103"/>
      <c r="E20" s="105">
        <f>F20/$D$30*100</f>
        <v>0</v>
      </c>
      <c r="F20" s="103"/>
      <c r="G20" s="105">
        <f>H20/$D$30*100</f>
        <v>0</v>
      </c>
      <c r="H20" s="103"/>
      <c r="I20" s="105">
        <f t="shared" si="2"/>
        <v>0</v>
      </c>
      <c r="J20" s="103"/>
      <c r="K20" s="105">
        <f>L20/$D$30*100</f>
        <v>0</v>
      </c>
      <c r="L20" s="103"/>
      <c r="M20" s="105">
        <f>N20/$D$30*100</f>
        <v>0</v>
      </c>
      <c r="N20" s="103"/>
      <c r="O20" s="105">
        <f t="shared" si="0"/>
        <v>0</v>
      </c>
      <c r="P20" s="103"/>
      <c r="Q20" s="105">
        <f t="shared" si="1"/>
        <v>0</v>
      </c>
      <c r="R20" s="103"/>
    </row>
    <row r="21" spans="1:18" s="40" customFormat="1" ht="18" customHeight="1">
      <c r="A21" s="101"/>
      <c r="B21" s="101"/>
      <c r="C21" s="105">
        <f>D21/D30*100</f>
        <v>0</v>
      </c>
      <c r="D21" s="103"/>
      <c r="E21" s="105">
        <f>F21/$D$30*100</f>
        <v>0</v>
      </c>
      <c r="F21" s="103"/>
      <c r="G21" s="105">
        <f>H21/$D$30*100</f>
        <v>0</v>
      </c>
      <c r="H21" s="103"/>
      <c r="I21" s="105">
        <f t="shared" si="2"/>
        <v>0</v>
      </c>
      <c r="J21" s="103"/>
      <c r="K21" s="105">
        <f>L21/$D$30*100</f>
        <v>0</v>
      </c>
      <c r="L21" s="103"/>
      <c r="M21" s="105">
        <f>N21/$D$30*100</f>
        <v>0</v>
      </c>
      <c r="N21" s="103"/>
      <c r="O21" s="105">
        <f t="shared" si="0"/>
        <v>0</v>
      </c>
      <c r="P21" s="103"/>
      <c r="Q21" s="105">
        <f t="shared" si="1"/>
        <v>0</v>
      </c>
      <c r="R21" s="103"/>
    </row>
    <row r="22" spans="1:18" s="40" customFormat="1" ht="18" customHeight="1">
      <c r="A22" s="101"/>
      <c r="B22" s="101"/>
      <c r="C22" s="103">
        <f>D22/D30*100</f>
        <v>0</v>
      </c>
      <c r="D22" s="103"/>
      <c r="E22" s="103">
        <f>F22/D30*100</f>
        <v>0</v>
      </c>
      <c r="F22" s="103"/>
      <c r="G22" s="103">
        <f>H22/D30*100</f>
        <v>0</v>
      </c>
      <c r="H22" s="103"/>
      <c r="I22" s="105">
        <f t="shared" si="2"/>
        <v>0</v>
      </c>
      <c r="J22" s="103"/>
      <c r="K22" s="103">
        <f>L22/D30*100</f>
        <v>0</v>
      </c>
      <c r="L22" s="103"/>
      <c r="M22" s="103">
        <f>N22/D30*100</f>
        <v>0</v>
      </c>
      <c r="N22" s="103"/>
      <c r="O22" s="103">
        <f t="shared" si="0"/>
        <v>0</v>
      </c>
      <c r="P22" s="103"/>
      <c r="Q22" s="103">
        <f t="shared" si="1"/>
        <v>0</v>
      </c>
      <c r="R22" s="103"/>
    </row>
    <row r="23" spans="1:18" s="40" customFormat="1" ht="18" customHeight="1">
      <c r="A23" s="93"/>
      <c r="B23" s="93"/>
      <c r="C23" s="109">
        <f>D23/D30*100</f>
        <v>0</v>
      </c>
      <c r="D23" s="109"/>
      <c r="E23" s="109">
        <f>F23/D30*100</f>
        <v>0</v>
      </c>
      <c r="F23" s="109"/>
      <c r="G23" s="109">
        <f>H23/D30*100</f>
        <v>0</v>
      </c>
      <c r="H23" s="109"/>
      <c r="I23" s="105">
        <f t="shared" si="2"/>
        <v>0</v>
      </c>
      <c r="J23" s="109"/>
      <c r="K23" s="109">
        <f>L23/D30*100</f>
        <v>0</v>
      </c>
      <c r="L23" s="109"/>
      <c r="M23" s="109">
        <f>N23/D30*100</f>
        <v>0</v>
      </c>
      <c r="N23" s="109"/>
      <c r="O23" s="103">
        <f>P23/D30*100</f>
        <v>0</v>
      </c>
      <c r="P23" s="103"/>
      <c r="Q23" s="103">
        <f>R23/F30*100</f>
        <v>0</v>
      </c>
      <c r="R23" s="109"/>
    </row>
    <row r="24" spans="1:18" s="40" customFormat="1" ht="18" customHeight="1">
      <c r="A24" s="101"/>
      <c r="B24" s="101"/>
      <c r="C24" s="103">
        <f>D24/D30*100</f>
        <v>0</v>
      </c>
      <c r="D24" s="103"/>
      <c r="E24" s="103">
        <f>F24/D30*100</f>
        <v>0</v>
      </c>
      <c r="F24" s="103"/>
      <c r="G24" s="103">
        <f>H24/D30*100</f>
        <v>0</v>
      </c>
      <c r="H24" s="103"/>
      <c r="I24" s="105">
        <f t="shared" si="2"/>
        <v>0</v>
      </c>
      <c r="J24" s="103"/>
      <c r="K24" s="103">
        <f>L24/D30*100</f>
        <v>0</v>
      </c>
      <c r="L24" s="103"/>
      <c r="M24" s="103">
        <f>N24/D30*100</f>
        <v>0</v>
      </c>
      <c r="N24" s="103"/>
      <c r="O24" s="103">
        <f>P24/D30*100</f>
        <v>0</v>
      </c>
      <c r="P24" s="103"/>
      <c r="Q24" s="103">
        <f>R24/F30*100</f>
        <v>0</v>
      </c>
      <c r="R24" s="103"/>
    </row>
    <row r="25" spans="1:18" s="40" customFormat="1" ht="18" customHeight="1">
      <c r="A25" s="101"/>
      <c r="B25" s="101"/>
      <c r="C25" s="103">
        <f>D25/D30*100</f>
        <v>0</v>
      </c>
      <c r="D25" s="103"/>
      <c r="E25" s="103">
        <f>F25/D30*100</f>
        <v>0</v>
      </c>
      <c r="F25" s="103"/>
      <c r="G25" s="103">
        <f>H25/D30*100</f>
        <v>0</v>
      </c>
      <c r="H25" s="103"/>
      <c r="I25" s="105">
        <f t="shared" si="2"/>
        <v>0</v>
      </c>
      <c r="J25" s="103"/>
      <c r="K25" s="103">
        <f>L25/D30*100</f>
        <v>0</v>
      </c>
      <c r="L25" s="103"/>
      <c r="M25" s="103">
        <f>N25/D30*100</f>
        <v>0</v>
      </c>
      <c r="N25" s="103"/>
      <c r="O25" s="103">
        <f>P25/D30*100</f>
        <v>0</v>
      </c>
      <c r="P25" s="103"/>
      <c r="Q25" s="103">
        <f>R25/F30*100</f>
        <v>0</v>
      </c>
      <c r="R25" s="103"/>
    </row>
    <row r="26" spans="1:18" s="40" customFormat="1" ht="18" customHeight="1">
      <c r="A26" s="101"/>
      <c r="B26" s="101"/>
      <c r="C26" s="103">
        <f>D26/D30*100</f>
        <v>0</v>
      </c>
      <c r="D26" s="103"/>
      <c r="E26" s="103">
        <f>F26/D30*100</f>
        <v>0</v>
      </c>
      <c r="F26" s="103"/>
      <c r="G26" s="103">
        <f>H26/D30*100</f>
        <v>0</v>
      </c>
      <c r="H26" s="103"/>
      <c r="I26" s="105">
        <f t="shared" si="2"/>
        <v>0</v>
      </c>
      <c r="J26" s="103"/>
      <c r="K26" s="103">
        <f>L26/D30*100</f>
        <v>0</v>
      </c>
      <c r="L26" s="103"/>
      <c r="M26" s="103">
        <f>N26/D30*100</f>
        <v>0</v>
      </c>
      <c r="N26" s="103"/>
      <c r="O26" s="103">
        <f>P26/D30*100</f>
        <v>0</v>
      </c>
      <c r="P26" s="103"/>
      <c r="Q26" s="103">
        <f>R26/F30*100</f>
        <v>0</v>
      </c>
      <c r="R26" s="103"/>
    </row>
    <row r="27" spans="1:18" s="40" customFormat="1" ht="18" customHeight="1">
      <c r="A27" s="101"/>
      <c r="B27" s="101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</row>
    <row r="28" spans="1:18" s="40" customFormat="1" ht="18" customHeight="1">
      <c r="A28" s="101"/>
      <c r="B28" s="101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</row>
    <row r="29" spans="1:255" ht="18" customHeight="1">
      <c r="A29" s="80"/>
      <c r="B29" s="8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</row>
    <row r="30" spans="1:18" ht="18" customHeight="1">
      <c r="A30" s="88" t="s">
        <v>36</v>
      </c>
      <c r="B30" s="101" t="s">
        <v>37</v>
      </c>
      <c r="C30" s="105">
        <f>C13+C14+C15+C16+C17+C18+C19+C20+C21+C22+C23+C24+C25+C26</f>
        <v>100</v>
      </c>
      <c r="D30" s="103">
        <f>D13+D14+D15+D16+D17+D18+D19+D20+D21+D22+D23+D24+D25+D26+D27</f>
        <v>49852</v>
      </c>
      <c r="E30" s="103">
        <f>E13+E14+E15+E16+E17+E18+E20+E21+E22+E23+E24+E25+E26+E27</f>
        <v>14.285714285714285</v>
      </c>
      <c r="F30" s="103">
        <f>F13+F14+F15+F16+F17+F20+F21+F22+F23+F24+F25+F26+F27</f>
        <v>7121.714285714286</v>
      </c>
      <c r="G30" s="103">
        <f>G13+G14+G15+G16+G189+G20+G21+G22+G23+G24+G25+G26+G27</f>
        <v>14.285714285714285</v>
      </c>
      <c r="H30" s="103">
        <f aca="true" t="shared" si="3" ref="H30:R30">H13+H14+H15+H16+H17+H20+H21+H22+H23+H24+H25+H26+H27</f>
        <v>7121.714285714286</v>
      </c>
      <c r="I30" s="103">
        <f t="shared" si="3"/>
        <v>14.285714285714285</v>
      </c>
      <c r="J30" s="111">
        <f t="shared" si="3"/>
        <v>7121.714285714286</v>
      </c>
      <c r="K30" s="103">
        <f t="shared" si="3"/>
        <v>14.285714285714285</v>
      </c>
      <c r="L30" s="103">
        <f t="shared" si="3"/>
        <v>7121.714285714286</v>
      </c>
      <c r="M30" s="103">
        <f t="shared" si="3"/>
        <v>14.285714285714285</v>
      </c>
      <c r="N30" s="103">
        <f t="shared" si="3"/>
        <v>7121.714285714286</v>
      </c>
      <c r="O30" s="103">
        <f t="shared" si="3"/>
        <v>14.285714285714285</v>
      </c>
      <c r="P30" s="103">
        <f t="shared" si="3"/>
        <v>7121.714285714286</v>
      </c>
      <c r="Q30" s="103">
        <f t="shared" si="3"/>
        <v>14.285714285714285</v>
      </c>
      <c r="R30" s="103">
        <f t="shared" si="3"/>
        <v>7121.714285714286</v>
      </c>
    </row>
    <row r="31" spans="1:58" ht="18" customHeight="1">
      <c r="A31" s="93" t="s">
        <v>38</v>
      </c>
      <c r="B31" s="101" t="s">
        <v>39</v>
      </c>
      <c r="C31" s="109">
        <f>C30</f>
        <v>100</v>
      </c>
      <c r="D31" s="109">
        <f>D30</f>
        <v>49852</v>
      </c>
      <c r="E31" s="103">
        <f>E30</f>
        <v>14.285714285714285</v>
      </c>
      <c r="F31" s="103">
        <f>F30</f>
        <v>7121.714285714286</v>
      </c>
      <c r="G31" s="103">
        <f aca="true" t="shared" si="4" ref="G31:N31">E31+G30</f>
        <v>28.57142857142857</v>
      </c>
      <c r="H31" s="103">
        <f>H30+F31</f>
        <v>14243.428571428572</v>
      </c>
      <c r="I31" s="103">
        <f t="shared" si="4"/>
        <v>42.857142857142854</v>
      </c>
      <c r="J31" s="103">
        <f t="shared" si="4"/>
        <v>21365.14285714286</v>
      </c>
      <c r="K31" s="103">
        <f t="shared" si="4"/>
        <v>57.14285714285714</v>
      </c>
      <c r="L31" s="103">
        <f t="shared" si="4"/>
        <v>28486.857142857145</v>
      </c>
      <c r="M31" s="103">
        <f t="shared" si="4"/>
        <v>71.42857142857142</v>
      </c>
      <c r="N31" s="103">
        <f t="shared" si="4"/>
        <v>35608.571428571435</v>
      </c>
      <c r="O31" s="103">
        <f>O30+M31</f>
        <v>85.7142857142857</v>
      </c>
      <c r="P31" s="103">
        <f>P30+N31</f>
        <v>42730.285714285725</v>
      </c>
      <c r="Q31" s="103">
        <f>Q30+O31</f>
        <v>99.99999999999997</v>
      </c>
      <c r="R31" s="103">
        <f>R30+P31</f>
        <v>49852.000000000015</v>
      </c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40"/>
      <c r="BE31" s="40"/>
      <c r="BF31" s="40"/>
    </row>
    <row r="32" spans="1:16" ht="15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</row>
    <row r="33" spans="1:16" ht="15">
      <c r="A33" s="73"/>
      <c r="B33" s="73"/>
      <c r="M33" s="73"/>
      <c r="N33" s="73"/>
      <c r="O33" s="73"/>
      <c r="P33" s="73"/>
    </row>
    <row r="34" spans="1:16" ht="15">
      <c r="A34" s="73"/>
      <c r="B34" s="73"/>
      <c r="C34" s="73"/>
      <c r="M34" s="73"/>
      <c r="N34" s="73"/>
      <c r="O34" s="73"/>
      <c r="P34" s="73"/>
    </row>
    <row r="35" spans="1:16" ht="15">
      <c r="A35" s="73"/>
      <c r="B35" s="73"/>
      <c r="C35" s="73" t="str">
        <f>Orçamento!C40</f>
        <v>São José do Herval, 28 de Julho de 2016.</v>
      </c>
      <c r="M35" s="73"/>
      <c r="N35" s="73"/>
      <c r="O35" s="73"/>
      <c r="P35" s="73"/>
    </row>
    <row r="36" spans="1:16" ht="15">
      <c r="A36" s="73"/>
      <c r="B36" s="73"/>
      <c r="C36" s="73"/>
      <c r="D36" s="73"/>
      <c r="M36" s="73"/>
      <c r="N36" s="73"/>
      <c r="O36" s="73"/>
      <c r="P36" s="73"/>
    </row>
    <row r="37" spans="1:16" ht="15">
      <c r="A37" s="73"/>
      <c r="B37" s="73"/>
      <c r="C37" s="73"/>
      <c r="D37" s="73"/>
      <c r="M37" s="73"/>
      <c r="N37" s="73"/>
      <c r="O37" s="73"/>
      <c r="P37" s="73"/>
    </row>
    <row r="38" spans="1:16" ht="15">
      <c r="A38" s="73"/>
      <c r="B38" s="73"/>
      <c r="C38" s="73"/>
      <c r="D38" s="73"/>
      <c r="M38" s="73"/>
      <c r="N38" s="73"/>
      <c r="O38" s="73"/>
      <c r="P38" s="73"/>
    </row>
    <row r="39" spans="1:16" ht="15">
      <c r="A39" s="73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</row>
    <row r="40" spans="1:16" ht="15">
      <c r="A40" s="73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</row>
    <row r="43" spans="5:12" ht="15">
      <c r="E43" s="73" t="s">
        <v>40</v>
      </c>
      <c r="F43" s="73"/>
      <c r="G43" s="74"/>
      <c r="H43" s="113"/>
      <c r="I43" s="73"/>
      <c r="J43" s="73" t="s">
        <v>41</v>
      </c>
      <c r="K43" s="73"/>
      <c r="L43" s="73"/>
    </row>
    <row r="44" spans="5:12" ht="15">
      <c r="E44" s="73" t="str">
        <f>Orçamento!B44</f>
        <v>Felipe dos Santos Zanotelli</v>
      </c>
      <c r="F44" s="73"/>
      <c r="G44" s="74"/>
      <c r="H44" s="113"/>
      <c r="I44" s="73"/>
      <c r="J44" s="73" t="str">
        <f>Orçamento!G44</f>
        <v>ADEMAR ANTÔNIO ZANELLA</v>
      </c>
      <c r="K44" s="73"/>
      <c r="L44" s="73"/>
    </row>
    <row r="45" spans="5:12" ht="15">
      <c r="E45" s="73" t="str">
        <f>Orçamento!B45</f>
        <v>Engº Civil - CREA 134.451</v>
      </c>
      <c r="F45" s="73"/>
      <c r="G45" s="73"/>
      <c r="H45" s="73"/>
      <c r="I45" s="73"/>
      <c r="J45" s="73" t="s">
        <v>13</v>
      </c>
      <c r="K45" s="73"/>
      <c r="L45" s="73"/>
    </row>
  </sheetData>
  <sheetProtection/>
  <mergeCells count="1">
    <mergeCell ref="F5:G5"/>
  </mergeCells>
  <printOptions/>
  <pageMargins left="0.11" right="0.51" top="0.36" bottom="0.26" header="0.24" footer="0.19"/>
  <pageSetup horizontalDpi="300" verticalDpi="3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5" footer="0.492125985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COOP DOS AGRICULTORES DE CHAPA</dc:creator>
  <cp:keywords/>
  <dc:description/>
  <cp:lastModifiedBy>User</cp:lastModifiedBy>
  <cp:lastPrinted>2016-07-28T11:29:48Z</cp:lastPrinted>
  <dcterms:created xsi:type="dcterms:W3CDTF">2001-05-18T18:37:02Z</dcterms:created>
  <dcterms:modified xsi:type="dcterms:W3CDTF">2016-07-28T11:54:39Z</dcterms:modified>
  <cp:category/>
  <cp:version/>
  <cp:contentType/>
  <cp:contentStatus/>
</cp:coreProperties>
</file>