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7\Desktop\LICITACON\LICITAÇÕES 2020\TP 02 2020\"/>
    </mc:Choice>
  </mc:AlternateContent>
  <bookViews>
    <workbookView xWindow="0" yWindow="0" windowWidth="21600" windowHeight="9735"/>
  </bookViews>
  <sheets>
    <sheet name="ORÇAMENTO" sheetId="1" r:id="rId1"/>
    <sheet name="CRONOGRAMA" sheetId="5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J45" i="5" l="1"/>
  <c r="C37" i="5"/>
  <c r="P32" i="5"/>
  <c r="N28" i="5"/>
  <c r="N27" i="5"/>
  <c r="N26" i="5"/>
  <c r="N25" i="5"/>
  <c r="L24" i="5"/>
  <c r="L23" i="5"/>
  <c r="L22" i="5"/>
  <c r="L21" i="5"/>
  <c r="J20" i="5"/>
  <c r="J19" i="5"/>
  <c r="J18" i="5"/>
  <c r="J17" i="5"/>
  <c r="H17" i="5"/>
  <c r="H16" i="5"/>
  <c r="F15" i="5"/>
  <c r="D14" i="5"/>
  <c r="F14" i="5" s="1"/>
  <c r="G70" i="1" l="1"/>
  <c r="H70" i="1"/>
  <c r="I70" i="1" l="1"/>
  <c r="H78" i="1" l="1"/>
  <c r="G78" i="1"/>
  <c r="H77" i="1"/>
  <c r="G77" i="1"/>
  <c r="H76" i="1"/>
  <c r="G76" i="1"/>
  <c r="H72" i="1"/>
  <c r="G72" i="1"/>
  <c r="H71" i="1"/>
  <c r="G71" i="1"/>
  <c r="H69" i="1"/>
  <c r="G69" i="1"/>
  <c r="H68" i="1"/>
  <c r="G68" i="1"/>
  <c r="H67" i="1"/>
  <c r="G67" i="1"/>
  <c r="H66" i="1"/>
  <c r="G66" i="1"/>
  <c r="H65" i="1"/>
  <c r="G65" i="1"/>
  <c r="H61" i="1"/>
  <c r="G61" i="1"/>
  <c r="H60" i="1"/>
  <c r="G60" i="1"/>
  <c r="H59" i="1"/>
  <c r="G59" i="1"/>
  <c r="H55" i="1"/>
  <c r="G55" i="1"/>
  <c r="H54" i="1"/>
  <c r="G54" i="1"/>
  <c r="H53" i="1"/>
  <c r="G53" i="1"/>
  <c r="H52" i="1"/>
  <c r="G52" i="1"/>
  <c r="H48" i="1"/>
  <c r="G48" i="1"/>
  <c r="H47" i="1"/>
  <c r="G47" i="1"/>
  <c r="H46" i="1"/>
  <c r="G46" i="1"/>
  <c r="H45" i="1"/>
  <c r="G45" i="1"/>
  <c r="H41" i="1"/>
  <c r="G41" i="1"/>
  <c r="H40" i="1"/>
  <c r="G40" i="1"/>
  <c r="H39" i="1"/>
  <c r="G39" i="1"/>
  <c r="H38" i="1"/>
  <c r="G38" i="1"/>
  <c r="H37" i="1"/>
  <c r="G37" i="1"/>
  <c r="H33" i="1"/>
  <c r="G33" i="1"/>
  <c r="H32" i="1"/>
  <c r="G32" i="1"/>
  <c r="H31" i="1"/>
  <c r="G31" i="1"/>
  <c r="H27" i="1"/>
  <c r="G27" i="1"/>
  <c r="H26" i="1"/>
  <c r="G26" i="1"/>
  <c r="H25" i="1"/>
  <c r="G25" i="1"/>
  <c r="H21" i="1"/>
  <c r="G21" i="1"/>
  <c r="H20" i="1"/>
  <c r="G20" i="1"/>
  <c r="H19" i="1"/>
  <c r="G19" i="1"/>
  <c r="H18" i="1"/>
  <c r="G18" i="1"/>
  <c r="H17" i="1"/>
  <c r="G17" i="1"/>
  <c r="H16" i="1"/>
  <c r="G16" i="1"/>
  <c r="G12" i="1"/>
  <c r="H12" i="1"/>
  <c r="H11" i="1"/>
  <c r="G11" i="1"/>
  <c r="I78" i="1" l="1"/>
  <c r="H79" i="1"/>
  <c r="G56" i="1"/>
  <c r="I26" i="1"/>
  <c r="I66" i="1"/>
  <c r="I69" i="1"/>
  <c r="I71" i="1"/>
  <c r="I76" i="1"/>
  <c r="I11" i="1"/>
  <c r="I65" i="1"/>
  <c r="I72" i="1"/>
  <c r="I77" i="1"/>
  <c r="H73" i="1"/>
  <c r="G79" i="1"/>
  <c r="G73" i="1"/>
  <c r="I52" i="1"/>
  <c r="I54" i="1"/>
  <c r="I60" i="1"/>
  <c r="I67" i="1"/>
  <c r="I68" i="1"/>
  <c r="H56" i="1"/>
  <c r="H62" i="1"/>
  <c r="G62" i="1"/>
  <c r="I16" i="1"/>
  <c r="I18" i="1"/>
  <c r="I20" i="1"/>
  <c r="I25" i="1"/>
  <c r="I27" i="1"/>
  <c r="I32" i="1"/>
  <c r="I38" i="1"/>
  <c r="I40" i="1"/>
  <c r="I45" i="1"/>
  <c r="I47" i="1"/>
  <c r="I48" i="1"/>
  <c r="H34" i="1"/>
  <c r="H42" i="1"/>
  <c r="H49" i="1"/>
  <c r="G49" i="1"/>
  <c r="I46" i="1"/>
  <c r="I31" i="1"/>
  <c r="I33" i="1"/>
  <c r="I37" i="1"/>
  <c r="I39" i="1"/>
  <c r="I41" i="1"/>
  <c r="G42" i="1"/>
  <c r="G34" i="1"/>
  <c r="H28" i="1"/>
  <c r="G28" i="1"/>
  <c r="H22" i="1"/>
  <c r="I17" i="1"/>
  <c r="I19" i="1"/>
  <c r="I21" i="1"/>
  <c r="I53" i="1"/>
  <c r="I55" i="1"/>
  <c r="I59" i="1"/>
  <c r="I61" i="1"/>
  <c r="H13" i="1"/>
  <c r="G13" i="1"/>
  <c r="I12" i="1"/>
  <c r="G22" i="1"/>
  <c r="H81" i="1" l="1"/>
  <c r="G81" i="1"/>
  <c r="I28" i="1"/>
  <c r="I79" i="1"/>
  <c r="I73" i="1"/>
  <c r="I49" i="1"/>
  <c r="I62" i="1"/>
  <c r="I13" i="1"/>
  <c r="I56" i="1"/>
  <c r="I42" i="1"/>
  <c r="I34" i="1"/>
  <c r="I22" i="1"/>
  <c r="I81" i="1" l="1"/>
  <c r="D13" i="5" s="1"/>
  <c r="D32" i="5" l="1"/>
  <c r="F13" i="5"/>
  <c r="C13" i="5"/>
  <c r="J13" i="5" l="1"/>
  <c r="F32" i="5"/>
  <c r="F33" i="5" s="1"/>
  <c r="E13" i="5"/>
  <c r="L13" i="5"/>
  <c r="N13" i="5"/>
  <c r="H13" i="5"/>
  <c r="G16" i="5"/>
  <c r="E14" i="5"/>
  <c r="C28" i="5"/>
  <c r="C26" i="5"/>
  <c r="C24" i="5"/>
  <c r="C22" i="5"/>
  <c r="C19" i="5"/>
  <c r="E16" i="5"/>
  <c r="E28" i="5"/>
  <c r="E24" i="5"/>
  <c r="E20" i="5"/>
  <c r="E18" i="5"/>
  <c r="K14" i="5"/>
  <c r="G26" i="5"/>
  <c r="M23" i="5"/>
  <c r="M21" i="5"/>
  <c r="M19" i="5"/>
  <c r="M17" i="5"/>
  <c r="M14" i="5"/>
  <c r="I28" i="5"/>
  <c r="I26" i="5"/>
  <c r="I24" i="5"/>
  <c r="I22" i="5"/>
  <c r="I20" i="5"/>
  <c r="O17" i="5"/>
  <c r="I15" i="5"/>
  <c r="M28" i="5"/>
  <c r="M27" i="5"/>
  <c r="I17" i="5"/>
  <c r="K27" i="5"/>
  <c r="K25" i="5"/>
  <c r="K23" i="5"/>
  <c r="K21" i="5"/>
  <c r="C18" i="5"/>
  <c r="K15" i="5"/>
  <c r="E27" i="5"/>
  <c r="E23" i="5"/>
  <c r="K19" i="5"/>
  <c r="K17" i="5"/>
  <c r="B7" i="5"/>
  <c r="G25" i="5"/>
  <c r="G23" i="5"/>
  <c r="G21" i="5"/>
  <c r="G19" i="5"/>
  <c r="O16" i="5"/>
  <c r="O13" i="5"/>
  <c r="O27" i="5"/>
  <c r="O25" i="5"/>
  <c r="O23" i="5"/>
  <c r="O21" i="5"/>
  <c r="O19" i="5"/>
  <c r="C17" i="5"/>
  <c r="O14" i="5"/>
  <c r="C14" i="5"/>
  <c r="C32" i="5" s="1"/>
  <c r="C33" i="5" s="1"/>
  <c r="O18" i="5"/>
  <c r="I18" i="5"/>
  <c r="M25" i="5"/>
  <c r="C27" i="5"/>
  <c r="C25" i="5"/>
  <c r="C23" i="5"/>
  <c r="C21" i="5"/>
  <c r="E17" i="5"/>
  <c r="E15" i="5"/>
  <c r="E26" i="5"/>
  <c r="E21" i="5"/>
  <c r="E19" i="5"/>
  <c r="M16" i="5"/>
  <c r="G28" i="5"/>
  <c r="M24" i="5"/>
  <c r="M22" i="5"/>
  <c r="M20" i="5"/>
  <c r="M18" i="5"/>
  <c r="O15" i="5"/>
  <c r="D33" i="5"/>
  <c r="E22" i="5" s="1"/>
  <c r="I27" i="5"/>
  <c r="I25" i="5"/>
  <c r="I23" i="5"/>
  <c r="I21" i="5"/>
  <c r="I19" i="5"/>
  <c r="I16" i="5"/>
  <c r="G14" i="5"/>
  <c r="M26" i="5"/>
  <c r="K28" i="5"/>
  <c r="K26" i="5"/>
  <c r="K24" i="5"/>
  <c r="K22" i="5"/>
  <c r="C20" i="5"/>
  <c r="K16" i="5"/>
  <c r="I14" i="5"/>
  <c r="E25" i="5"/>
  <c r="K20" i="5"/>
  <c r="K18" i="5"/>
  <c r="M15" i="5"/>
  <c r="G27" i="5"/>
  <c r="G24" i="5"/>
  <c r="G22" i="5"/>
  <c r="G20" i="5"/>
  <c r="G18" i="5"/>
  <c r="G15" i="5"/>
  <c r="O28" i="5"/>
  <c r="O26" i="5"/>
  <c r="O24" i="5"/>
  <c r="O22" i="5"/>
  <c r="O20" i="5"/>
  <c r="C16" i="5"/>
  <c r="G17" i="5"/>
  <c r="H32" i="5" l="1"/>
  <c r="H33" i="5" s="1"/>
  <c r="G13" i="5"/>
  <c r="G32" i="5" s="1"/>
  <c r="M13" i="5"/>
  <c r="M32" i="5" s="1"/>
  <c r="N32" i="5"/>
  <c r="I13" i="5"/>
  <c r="I32" i="5" s="1"/>
  <c r="J32" i="5"/>
  <c r="E32" i="5"/>
  <c r="E33" i="5" s="1"/>
  <c r="O32" i="5"/>
  <c r="L32" i="5"/>
  <c r="K13" i="5"/>
  <c r="K32" i="5" s="1"/>
  <c r="G33" i="5" l="1"/>
  <c r="I33" i="5" s="1"/>
  <c r="K33" i="5" s="1"/>
  <c r="M33" i="5" s="1"/>
  <c r="J33" i="5"/>
  <c r="L33" i="5" s="1"/>
  <c r="N33" i="5" s="1"/>
</calcChain>
</file>

<file path=xl/sharedStrings.xml><?xml version="1.0" encoding="utf-8"?>
<sst xmlns="http://schemas.openxmlformats.org/spreadsheetml/2006/main" count="172" uniqueCount="122">
  <si>
    <t>Obra:</t>
  </si>
  <si>
    <t>Endereço:</t>
  </si>
  <si>
    <t>SÃO JOSE DO HERVAL</t>
  </si>
  <si>
    <t>Cliente:</t>
  </si>
  <si>
    <t>PREFEITURA MUNICIPAL DE SÃO JOSÉ DO HERVAL</t>
  </si>
  <si>
    <t>Cidade:</t>
  </si>
  <si>
    <t>Item/Descrição</t>
  </si>
  <si>
    <t>Qtd.</t>
  </si>
  <si>
    <t>Un</t>
  </si>
  <si>
    <t>Total</t>
  </si>
  <si>
    <t xml:space="preserve"> 1. SERVIÇOS INICIAIS</t>
  </si>
  <si>
    <t>.1  MOBILIZAÇÃO, FRETES E ALOJAMENTOS</t>
  </si>
  <si>
    <t>CJ</t>
  </si>
  <si>
    <t>M2</t>
  </si>
  <si>
    <t>.4  LOCACAO DE OBRA POR M2 CONSTRUIDO</t>
  </si>
  <si>
    <t>Total de SERVIÇOS INICIAIS</t>
  </si>
  <si>
    <t xml:space="preserve"> 2. FUNDAÇÕES </t>
  </si>
  <si>
    <t>.1  ESCAVACAO MANUAL DE SOLO DE 1A. ATE 1,50M</t>
  </si>
  <si>
    <t>M3</t>
  </si>
  <si>
    <t>.2  LASTRO (LEITO) PEDRA BRITADA</t>
  </si>
  <si>
    <t>.3  CONCRETO ARMADO  FCK20MPA</t>
  </si>
  <si>
    <t>.4  ALVENARIA TIJ.MAC.DE 25CM,C/ARG.DE CIM.E AREIA 1:4</t>
  </si>
  <si>
    <t>.5  VIGA BALDRAME CONCR.ARMADO FCK15MPA-COMPLETA</t>
  </si>
  <si>
    <t>.6  IMPERMEABILIZACAO COM HIDROASFALTO 4 DEMAOS</t>
  </si>
  <si>
    <t xml:space="preserve">Total de FUNDAÇÕES </t>
  </si>
  <si>
    <t xml:space="preserve"> 3. ESTRUTURA CONCRETO</t>
  </si>
  <si>
    <t>.1  LAJE PRE-FABRICADA ENTREPISO 12CM TAVELA CERAMICA</t>
  </si>
  <si>
    <t>Total de ESTRUTURA CONCRETO</t>
  </si>
  <si>
    <t xml:space="preserve"> 4. ALVENARIA </t>
  </si>
  <si>
    <t>.1  ALVENARIA TIJ.6FUROS-DE 10CM-J15MM CI-CA-AR 1:2:8</t>
  </si>
  <si>
    <t>.2  VERGA 11X11CM-VAO ATE 2,4M C/DESFORMA ARG CI-AR1:4</t>
  </si>
  <si>
    <t xml:space="preserve">M </t>
  </si>
  <si>
    <t>.3  ALVENARIA COBOGO DE CONCRETO</t>
  </si>
  <si>
    <t xml:space="preserve">Total de ALVENARIA </t>
  </si>
  <si>
    <t xml:space="preserve"> 5. COBERTURA </t>
  </si>
  <si>
    <t>.1  ESTRUTURA METÁLICA/POLICARBONATO</t>
  </si>
  <si>
    <t>.2  ESTRUTURA MADEIRA-TELHA CERAM.</t>
  </si>
  <si>
    <t>.3  COBERTURA COM TELHA COLONIAL</t>
  </si>
  <si>
    <t>.4  CALHA BEIRAL CHAPA GALVANIZADA CORTE 50</t>
  </si>
  <si>
    <t>.5  ALGEROZ CHAPA GALVANIZADA</t>
  </si>
  <si>
    <t xml:space="preserve">Total de COBERTURA </t>
  </si>
  <si>
    <t xml:space="preserve"> 6. REVESTIMENTOS </t>
  </si>
  <si>
    <t>.1  CHAPISCO CI-AR 1:3-7MM PREPARO E APLICACAO</t>
  </si>
  <si>
    <t>.2  EMBOCO ARGAMASSA REGULAR CA-AR 1:5+10%CI-15MM</t>
  </si>
  <si>
    <t>.3  REBOCO ARGAMASSA FINA CA-AF 1:3+ 5%CI-7MM</t>
  </si>
  <si>
    <t>.5  PLAQUETA EM FACHADA SOBRE EMBOCO-CI-AR 1:4-3CM+REJ</t>
  </si>
  <si>
    <t xml:space="preserve">Total de REVESTIMENTOS </t>
  </si>
  <si>
    <t xml:space="preserve"> 7. PAVIMENTAÇÃO</t>
  </si>
  <si>
    <t>.1  LEITO DE PEDRA BRITADA 5CM</t>
  </si>
  <si>
    <t>.2  CONTRAPISO CONCRETO- 8CM-200KG CI/M3 (MAGRO)</t>
  </si>
  <si>
    <t>.3  PISO CERAMICO -ARG.CA-AR(1:5)10%CI-3CM</t>
  </si>
  <si>
    <t>.4  SOLEIRA GRANITO CINZA 15CM-ARG.CI-AR 1:4-3CM</t>
  </si>
  <si>
    <t>Total de PAVIMENTAÇÃO</t>
  </si>
  <si>
    <t xml:space="preserve"> 8. ESQUADRIAS</t>
  </si>
  <si>
    <t>.5  VIDRO LISO 4MM</t>
  </si>
  <si>
    <t>.6  CAIXILHO CORRER-FERRO TUBO METALON</t>
  </si>
  <si>
    <t>Total de ESQUADRIAS</t>
  </si>
  <si>
    <t>UN</t>
  </si>
  <si>
    <t>10. INSTALAÇÕES ELETRICAS</t>
  </si>
  <si>
    <t>.1  TOMADA EMBUTIR SIMPLES-INCLUSIVE CAIXA 2X4"</t>
  </si>
  <si>
    <t>PT</t>
  </si>
  <si>
    <t>.3  TOMADA 1000W</t>
  </si>
  <si>
    <t>.5  INTERRUPTOR EMBUTIR DUPLO-INCLUSIVE CAIXA 2X4"</t>
  </si>
  <si>
    <t>.6  FIO ISOLADO 2,5MM2 (12AWG)</t>
  </si>
  <si>
    <t>.7  FIO ISOLADO 4,0MM2 (10AWG)</t>
  </si>
  <si>
    <t>.8  DISJUNTOR MONOPOLAR 15A</t>
  </si>
  <si>
    <t>.9  DISJUNTOR MONOPOLAR 30A</t>
  </si>
  <si>
    <t>Total de INSTALAÇÕES ELETRICAS</t>
  </si>
  <si>
    <t>11. PINTURA</t>
  </si>
  <si>
    <t>.1  SELADOR ACRILICO</t>
  </si>
  <si>
    <t>.2  PINTURA ACRILICA</t>
  </si>
  <si>
    <t>Total de PINTURA</t>
  </si>
  <si>
    <t>TOTAL DO ORÇAMENTO</t>
  </si>
  <si>
    <t>Data:</t>
  </si>
  <si>
    <t>AMPLIAÇÃO DA ESCOLA DE EDUCAÇÃO INFANTIL</t>
  </si>
  <si>
    <t>Material</t>
  </si>
  <si>
    <t>M.Obra</t>
  </si>
  <si>
    <t>Valor Unitário</t>
  </si>
  <si>
    <t>Valor Total</t>
  </si>
  <si>
    <t xml:space="preserve">Planilha de Orçamento </t>
  </si>
  <si>
    <t>AV. GETÚLIO DE VARGAS</t>
  </si>
  <si>
    <t>.2  PILAR CONCR. ARM. FCK 20MPA-ESCOR,FORMA,ARM,LANC,CURA,D.</t>
  </si>
  <si>
    <t>.3  VIGA CONCR.  ARM. FCK 20MPA-ESCOR,FORMA,ARM,LANC,CURA,DES</t>
  </si>
  <si>
    <t>Felipe dos Santos Zanotelli</t>
  </si>
  <si>
    <t>.2  PORTA EXTERNA.C/FERR.0,80X2,10 - padrão existente</t>
  </si>
  <si>
    <t>.2  PONTO LED</t>
  </si>
  <si>
    <t>.4  PINTURA ESMALTE BRILH. S/FERRO E MADEIRA</t>
  </si>
  <si>
    <t>CRONOGRAMA FÍSICO FINANCEIRO</t>
  </si>
  <si>
    <t>(    ) GLOBAL          (  X  ) INDIVIDUAL</t>
  </si>
  <si>
    <t>Município: SÃO JOSÉ DO HERVAL</t>
  </si>
  <si>
    <t>Agente Executor: Pref. Mun. de São José do Herval</t>
  </si>
  <si>
    <t>Prazo de Execução: 05 meses</t>
  </si>
  <si>
    <t xml:space="preserve">Valor: </t>
  </si>
  <si>
    <t>Item</t>
  </si>
  <si>
    <t xml:space="preserve">DISCRIMINAÇÃO DOS </t>
  </si>
  <si>
    <t>Peso</t>
  </si>
  <si>
    <t xml:space="preserve">Valor das Obras </t>
  </si>
  <si>
    <t>MESES</t>
  </si>
  <si>
    <t>SERVIÇOS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</si>
  <si>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</si>
  <si>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</si>
  <si>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</si>
  <si>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</si>
  <si>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</si>
  <si>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</si>
  <si>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</si>
  <si>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</si>
  <si>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(R$)</t>
  </si>
  <si>
    <t>R$</t>
  </si>
  <si>
    <t>TO-</t>
  </si>
  <si>
    <t>SIMPLES</t>
  </si>
  <si>
    <t>TAL</t>
  </si>
  <si>
    <t>ACUMULADO</t>
  </si>
  <si>
    <t>____________________________</t>
  </si>
  <si>
    <t>___________________________</t>
  </si>
  <si>
    <t>Engº Civil - CREA 134.451</t>
  </si>
  <si>
    <t>Prefeito Municipal</t>
  </si>
  <si>
    <t>Localização do Empreendimento:  EMEI MEUS PRIMEIROS PASSOS, Av. Getúlio Vargas, São José do Herval.</t>
  </si>
  <si>
    <t>AMPLIAÇÃO</t>
  </si>
  <si>
    <t>São José do Herval, 06 de janeiro de 2020.</t>
  </si>
  <si>
    <t>Engº Civil - CREA/RS 134.451</t>
  </si>
  <si>
    <t>LAURO RODRIGUES VIEIRA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</si>
</sst>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0.00%;;"/>
  </numFmts>
  <fonts count="14" x14ac:knownFonts="1">
    <font>
      <sz val="10"/>
      <color indexed="8"/>
      <name val="Arial"/>
    </font>
    <font>
      <sz val="14"/>
      <color indexed="8"/>
      <name val="Arial"/>
    </font>
    <font>
      <sz val="8"/>
      <color indexed="8"/>
      <name val="Arial"/>
    </font>
    <font>
      <b/>
      <sz val="7"/>
      <color indexed="8"/>
      <name val="Arial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rgb="FF7030A0"/>
      <name val="Arial"/>
      <family val="2"/>
    </font>
    <font>
      <sz val="10"/>
      <color indexed="8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14" fontId="3" fillId="0" borderId="0" xfId="0" applyNumberFormat="1" applyFont="1" applyFill="1" applyAlignment="1" applyProtection="1">
      <alignment horizontal="left" vertical="top"/>
      <protection locked="0"/>
    </xf>
    <xf numFmtId="0" fontId="5" fillId="0" borderId="0" xfId="0" applyFont="1"/>
    <xf numFmtId="4" fontId="0" fillId="0" borderId="0" xfId="0" applyNumberFormat="1"/>
    <xf numFmtId="4" fontId="0" fillId="0" borderId="0" xfId="0" applyNumberFormat="1" applyAlignment="1">
      <alignment horizontal="center"/>
    </xf>
    <xf numFmtId="4" fontId="2" fillId="0" borderId="0" xfId="0" applyNumberFormat="1" applyFont="1" applyFill="1" applyAlignment="1" applyProtection="1">
      <alignment horizontal="center" vertical="top"/>
      <protection locked="0"/>
    </xf>
    <xf numFmtId="4" fontId="2" fillId="0" borderId="0" xfId="0" applyNumberFormat="1" applyFont="1" applyFill="1" applyAlignment="1" applyProtection="1">
      <alignment horizontal="left" vertical="top"/>
      <protection locked="0"/>
    </xf>
    <xf numFmtId="4" fontId="3" fillId="0" borderId="0" xfId="0" applyNumberFormat="1" applyFont="1" applyFill="1" applyAlignment="1" applyProtection="1">
      <alignment horizontal="left" vertical="top"/>
      <protection locked="0"/>
    </xf>
    <xf numFmtId="4" fontId="4" fillId="0" borderId="3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 applyFill="1" applyAlignment="1" applyProtection="1">
      <alignment horizontal="right" vertical="top"/>
      <protection locked="0"/>
    </xf>
    <xf numFmtId="4" fontId="5" fillId="0" borderId="0" xfId="0" applyNumberFormat="1" applyFont="1"/>
    <xf numFmtId="4" fontId="5" fillId="0" borderId="0" xfId="0" applyNumberFormat="1" applyFont="1" applyAlignment="1">
      <alignment horizontal="center"/>
    </xf>
    <xf numFmtId="4" fontId="4" fillId="0" borderId="0" xfId="0" applyNumberFormat="1" applyFont="1" applyFill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>
      <alignment horizontal="center"/>
    </xf>
    <xf numFmtId="0" fontId="7" fillId="0" borderId="0" xfId="0" applyFont="1" applyFill="1" applyAlignment="1" applyProtection="1">
      <alignment horizontal="left" vertical="top"/>
      <protection locked="0"/>
    </xf>
    <xf numFmtId="4" fontId="7" fillId="0" borderId="0" xfId="0" applyNumberFormat="1" applyFont="1" applyFill="1" applyAlignment="1" applyProtection="1">
      <alignment horizontal="right" vertical="top"/>
      <protection locked="0"/>
    </xf>
    <xf numFmtId="4" fontId="7" fillId="0" borderId="0" xfId="0" applyNumberFormat="1" applyFont="1" applyFill="1" applyAlignment="1" applyProtection="1">
      <alignment horizontal="center" vertical="top"/>
      <protection locked="0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/>
    <xf numFmtId="4" fontId="6" fillId="0" borderId="0" xfId="0" applyNumberFormat="1" applyFont="1" applyFill="1" applyAlignment="1" applyProtection="1">
      <alignment horizontal="right" vertical="top"/>
      <protection locked="0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0" fontId="10" fillId="0" borderId="0" xfId="0" applyFont="1"/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/>
    <xf numFmtId="0" fontId="11" fillId="0" borderId="4" xfId="0" applyFont="1" applyBorder="1"/>
    <xf numFmtId="0" fontId="11" fillId="0" borderId="5" xfId="0" applyFont="1" applyBorder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0" xfId="0" applyFont="1" applyBorder="1"/>
    <xf numFmtId="0" fontId="12" fillId="0" borderId="0" xfId="0" quotePrefix="1" applyFont="1" applyBorder="1" applyAlignment="1">
      <alignment horizontal="left"/>
    </xf>
    <xf numFmtId="0" fontId="10" fillId="0" borderId="8" xfId="0" applyFont="1" applyBorder="1"/>
    <xf numFmtId="165" fontId="10" fillId="0" borderId="0" xfId="0" applyNumberFormat="1" applyFont="1" applyBorder="1"/>
    <xf numFmtId="165" fontId="11" fillId="0" borderId="0" xfId="0" applyNumberFormat="1" applyFont="1" applyBorder="1" applyAlignment="1">
      <alignment horizontal="left"/>
    </xf>
    <xf numFmtId="0" fontId="11" fillId="0" borderId="9" xfId="0" applyFont="1" applyBorder="1"/>
    <xf numFmtId="0" fontId="11" fillId="0" borderId="10" xfId="0" applyFont="1" applyBorder="1"/>
    <xf numFmtId="0" fontId="10" fillId="0" borderId="10" xfId="0" applyFont="1" applyBorder="1" applyAlignment="1">
      <alignment horizontal="left"/>
    </xf>
    <xf numFmtId="0" fontId="10" fillId="0" borderId="10" xfId="0" applyFont="1" applyBorder="1"/>
    <xf numFmtId="0" fontId="10" fillId="0" borderId="11" xfId="0" applyFont="1" applyBorder="1"/>
    <xf numFmtId="0" fontId="10" fillId="0" borderId="3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1" xfId="0" applyFont="1" applyBorder="1" applyAlignment="1">
      <alignment horizontal="centerContinuous"/>
    </xf>
    <xf numFmtId="0" fontId="10" fillId="0" borderId="14" xfId="0" applyFont="1" applyBorder="1"/>
    <xf numFmtId="0" fontId="10" fillId="0" borderId="15" xfId="0" applyFont="1" applyBorder="1"/>
    <xf numFmtId="0" fontId="10" fillId="0" borderId="0" xfId="0" applyFont="1" applyBorder="1" applyAlignment="1"/>
    <xf numFmtId="49" fontId="10" fillId="0" borderId="0" xfId="0" applyNumberFormat="1" applyFont="1" applyBorder="1" applyAlignment="1"/>
    <xf numFmtId="0" fontId="10" fillId="0" borderId="13" xfId="0" applyFont="1" applyBorder="1" applyAlignment="1">
      <alignment horizontal="centerContinuous"/>
    </xf>
    <xf numFmtId="49" fontId="10" fillId="0" borderId="16" xfId="0" applyNumberFormat="1" applyFont="1" applyBorder="1" applyAlignment="1">
      <alignment horizontal="centerContinuous"/>
    </xf>
    <xf numFmtId="49" fontId="10" fillId="0" borderId="16" xfId="0" applyNumberFormat="1" applyFont="1" applyBorder="1"/>
    <xf numFmtId="0" fontId="10" fillId="0" borderId="17" xfId="0" applyFont="1" applyBorder="1"/>
    <xf numFmtId="0" fontId="10" fillId="0" borderId="18" xfId="0" applyFont="1" applyBorder="1"/>
    <xf numFmtId="0" fontId="10" fillId="0" borderId="18" xfId="0" applyFont="1" applyBorder="1" applyAlignment="1">
      <alignment horizontal="left"/>
    </xf>
    <xf numFmtId="165" fontId="10" fillId="0" borderId="18" xfId="1" applyNumberFormat="1" applyFont="1" applyBorder="1"/>
    <xf numFmtId="0" fontId="0" fillId="0" borderId="0" xfId="0" applyBorder="1"/>
    <xf numFmtId="0" fontId="0" fillId="0" borderId="18" xfId="0" applyBorder="1"/>
    <xf numFmtId="166" fontId="10" fillId="0" borderId="18" xfId="0" applyNumberFormat="1" applyFont="1" applyBorder="1"/>
    <xf numFmtId="165" fontId="10" fillId="0" borderId="0" xfId="1" applyNumberFormat="1" applyFont="1" applyBorder="1"/>
    <xf numFmtId="165" fontId="10" fillId="0" borderId="12" xfId="1" applyNumberFormat="1" applyFont="1" applyBorder="1"/>
    <xf numFmtId="165" fontId="10" fillId="0" borderId="15" xfId="1" applyNumberFormat="1" applyFont="1" applyBorder="1"/>
    <xf numFmtId="165" fontId="13" fillId="0" borderId="0" xfId="1" applyNumberFormat="1" applyFont="1" applyBorder="1"/>
    <xf numFmtId="0" fontId="10" fillId="0" borderId="0" xfId="0" applyFont="1" applyAlignment="1">
      <alignment horizontal="left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 applyProtection="1">
      <alignment horizontal="center" vertical="top"/>
      <protection locked="0"/>
    </xf>
    <xf numFmtId="4" fontId="4" fillId="0" borderId="1" xfId="0" applyNumberFormat="1" applyFont="1" applyFill="1" applyBorder="1" applyAlignment="1" applyProtection="1">
      <alignment horizontal="center" vertical="top"/>
      <protection locked="0"/>
    </xf>
    <xf numFmtId="4" fontId="4" fillId="0" borderId="2" xfId="0" applyNumberFormat="1" applyFont="1" applyFill="1" applyBorder="1" applyAlignment="1" applyProtection="1">
      <alignment horizontal="center" vertical="center"/>
      <protection locked="0"/>
    </xf>
    <xf numFmtId="4" fontId="4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quotePrefix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Meus%20Documentos/SJH/Incubadora%20Empresarial%20-%20Agroind&#250;stria/Or&#231;amento%20Amplia&#231;&#227;o%20Ind&#250;stria%20-%20nov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ronograma"/>
    </sheetNames>
    <sheetDataSet>
      <sheetData sheetId="0">
        <row r="54">
          <cell r="B54" t="str">
            <v>São José do Herval, 12 de dezembro de 2019.</v>
          </cell>
        </row>
        <row r="58">
          <cell r="E58" t="str">
            <v>LAURO RODRIGUES VIEIRA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topLeftCell="A55" workbookViewId="0">
      <selection activeCell="C52" sqref="C52"/>
    </sheetView>
  </sheetViews>
  <sheetFormatPr defaultRowHeight="12.75" x14ac:dyDescent="0.2"/>
  <cols>
    <col min="1" max="1" width="7.140625" customWidth="1"/>
    <col min="2" max="2" width="41.5703125" customWidth="1"/>
    <col min="3" max="3" width="5.5703125" style="5" customWidth="1"/>
    <col min="4" max="4" width="5" style="6" customWidth="1"/>
    <col min="5" max="5" width="6.7109375" style="5" customWidth="1"/>
    <col min="6" max="6" width="7.7109375" style="5" customWidth="1"/>
    <col min="7" max="7" width="8.140625" style="5" customWidth="1"/>
    <col min="8" max="8" width="7.7109375" style="5" customWidth="1"/>
    <col min="9" max="9" width="9.140625" style="5"/>
  </cols>
  <sheetData>
    <row r="1" spans="1:9" ht="18" x14ac:dyDescent="0.2">
      <c r="A1" s="70" t="s">
        <v>79</v>
      </c>
      <c r="B1" s="70"/>
      <c r="C1" s="70"/>
      <c r="D1" s="70"/>
      <c r="E1" s="70"/>
      <c r="F1" s="70"/>
      <c r="G1" s="70"/>
      <c r="H1" s="70"/>
      <c r="I1" s="70"/>
    </row>
    <row r="2" spans="1:9" x14ac:dyDescent="0.2">
      <c r="I2" s="8"/>
    </row>
    <row r="3" spans="1:9" x14ac:dyDescent="0.2">
      <c r="A3" s="2" t="s">
        <v>0</v>
      </c>
      <c r="B3" s="2" t="s">
        <v>74</v>
      </c>
      <c r="C3" s="9" t="s">
        <v>1</v>
      </c>
      <c r="E3" s="9" t="s">
        <v>80</v>
      </c>
      <c r="G3" s="9"/>
    </row>
    <row r="4" spans="1:9" x14ac:dyDescent="0.2">
      <c r="A4" s="2" t="s">
        <v>3</v>
      </c>
      <c r="B4" s="2" t="s">
        <v>4</v>
      </c>
      <c r="C4" s="9" t="s">
        <v>5</v>
      </c>
      <c r="E4" s="9" t="s">
        <v>2</v>
      </c>
      <c r="G4" s="9"/>
    </row>
    <row r="5" spans="1:9" x14ac:dyDescent="0.2">
      <c r="A5" s="2" t="s">
        <v>73</v>
      </c>
      <c r="B5" s="3">
        <v>43836</v>
      </c>
      <c r="E5" s="9"/>
      <c r="F5" s="9"/>
      <c r="G5" s="9"/>
    </row>
    <row r="6" spans="1:9" x14ac:dyDescent="0.2">
      <c r="A6" s="2"/>
      <c r="B6" s="2"/>
      <c r="E6" s="9"/>
      <c r="F6" s="9"/>
      <c r="G6" s="9"/>
    </row>
    <row r="7" spans="1:9" x14ac:dyDescent="0.2">
      <c r="A7" s="68" t="s">
        <v>6</v>
      </c>
      <c r="B7" s="68"/>
      <c r="C7" s="72" t="s">
        <v>7</v>
      </c>
      <c r="D7" s="72" t="s">
        <v>8</v>
      </c>
      <c r="E7" s="71" t="s">
        <v>77</v>
      </c>
      <c r="F7" s="71"/>
      <c r="G7" s="71" t="s">
        <v>78</v>
      </c>
      <c r="H7" s="71"/>
      <c r="I7" s="72" t="s">
        <v>9</v>
      </c>
    </row>
    <row r="8" spans="1:9" x14ac:dyDescent="0.2">
      <c r="A8" s="69"/>
      <c r="B8" s="69"/>
      <c r="C8" s="73"/>
      <c r="D8" s="73"/>
      <c r="E8" s="10" t="s">
        <v>75</v>
      </c>
      <c r="F8" s="10" t="s">
        <v>76</v>
      </c>
      <c r="G8" s="10" t="s">
        <v>75</v>
      </c>
      <c r="H8" s="10" t="s">
        <v>76</v>
      </c>
      <c r="I8" s="73"/>
    </row>
    <row r="9" spans="1:9" x14ac:dyDescent="0.2">
      <c r="A9" s="1"/>
      <c r="C9" s="11"/>
      <c r="D9" s="7"/>
      <c r="E9" s="11"/>
      <c r="I9" s="11"/>
    </row>
    <row r="10" spans="1:9" s="4" customFormat="1" ht="11.25" x14ac:dyDescent="0.2">
      <c r="A10" s="15" t="s">
        <v>10</v>
      </c>
      <c r="B10" s="16"/>
      <c r="C10" s="17"/>
      <c r="D10" s="18"/>
      <c r="E10" s="17"/>
      <c r="F10" s="17"/>
      <c r="G10" s="17"/>
      <c r="H10" s="17"/>
      <c r="I10" s="17"/>
    </row>
    <row r="11" spans="1:9" s="4" customFormat="1" ht="11.25" x14ac:dyDescent="0.2">
      <c r="A11" s="19" t="s">
        <v>11</v>
      </c>
      <c r="B11" s="16"/>
      <c r="C11" s="20">
        <v>1</v>
      </c>
      <c r="D11" s="21" t="s">
        <v>12</v>
      </c>
      <c r="E11" s="20">
        <v>1404</v>
      </c>
      <c r="F11" s="20">
        <v>600</v>
      </c>
      <c r="G11" s="20">
        <f>E11*C11</f>
        <v>1404</v>
      </c>
      <c r="H11" s="22">
        <f>F11*C11</f>
        <v>600</v>
      </c>
      <c r="I11" s="20">
        <f>G11+H11</f>
        <v>2004</v>
      </c>
    </row>
    <row r="12" spans="1:9" s="4" customFormat="1" ht="11.25" x14ac:dyDescent="0.2">
      <c r="A12" s="19" t="s">
        <v>14</v>
      </c>
      <c r="B12" s="23"/>
      <c r="C12" s="20">
        <v>73.5</v>
      </c>
      <c r="D12" s="21" t="s">
        <v>13</v>
      </c>
      <c r="E12" s="20">
        <v>3.65</v>
      </c>
      <c r="F12" s="20">
        <v>2.6</v>
      </c>
      <c r="G12" s="20">
        <f t="shared" ref="G12" si="0">E12*C12</f>
        <v>268.27499999999998</v>
      </c>
      <c r="H12" s="22">
        <f t="shared" ref="H12" si="1">F12*C12</f>
        <v>191.1</v>
      </c>
      <c r="I12" s="20">
        <f t="shared" ref="I12" si="2">G12+H12</f>
        <v>459.375</v>
      </c>
    </row>
    <row r="13" spans="1:9" s="4" customFormat="1" ht="11.25" x14ac:dyDescent="0.2">
      <c r="A13" s="16"/>
      <c r="B13" s="15" t="s">
        <v>15</v>
      </c>
      <c r="C13" s="17"/>
      <c r="D13" s="18"/>
      <c r="E13" s="17"/>
      <c r="F13" s="17"/>
      <c r="G13" s="24">
        <f>SUM(G11:G12)</f>
        <v>1672.2750000000001</v>
      </c>
      <c r="H13" s="24">
        <f>SUM(H11:H12)</f>
        <v>791.1</v>
      </c>
      <c r="I13" s="24">
        <f>SUM(I11:I12)</f>
        <v>2463.375</v>
      </c>
    </row>
    <row r="14" spans="1:9" s="4" customFormat="1" ht="11.25" x14ac:dyDescent="0.2">
      <c r="A14" s="15"/>
      <c r="B14" s="16"/>
      <c r="C14" s="17"/>
      <c r="D14" s="18"/>
      <c r="E14" s="17"/>
      <c r="F14" s="17"/>
      <c r="G14" s="17"/>
      <c r="H14" s="17"/>
      <c r="I14" s="24"/>
    </row>
    <row r="15" spans="1:9" s="4" customFormat="1" ht="11.25" x14ac:dyDescent="0.2">
      <c r="A15" s="15" t="s">
        <v>16</v>
      </c>
      <c r="B15" s="16"/>
      <c r="C15" s="17"/>
      <c r="D15" s="18"/>
      <c r="E15" s="17"/>
      <c r="F15" s="17"/>
      <c r="G15" s="17"/>
      <c r="H15" s="17"/>
      <c r="I15" s="17"/>
    </row>
    <row r="16" spans="1:9" s="4" customFormat="1" ht="11.25" x14ac:dyDescent="0.2">
      <c r="A16" s="19" t="s">
        <v>17</v>
      </c>
      <c r="B16" s="16"/>
      <c r="C16" s="20">
        <v>17.05</v>
      </c>
      <c r="D16" s="21" t="s">
        <v>18</v>
      </c>
      <c r="E16" s="20">
        <v>0</v>
      </c>
      <c r="F16" s="20">
        <v>25.97</v>
      </c>
      <c r="G16" s="20">
        <f t="shared" ref="G16:G21" si="3">E16*C16</f>
        <v>0</v>
      </c>
      <c r="H16" s="22">
        <f t="shared" ref="H16:H21" si="4">F16*C16</f>
        <v>442.7885</v>
      </c>
      <c r="I16" s="20">
        <f t="shared" ref="I16:I21" si="5">G16+H16</f>
        <v>442.7885</v>
      </c>
    </row>
    <row r="17" spans="1:9" s="4" customFormat="1" ht="11.25" x14ac:dyDescent="0.2">
      <c r="A17" s="19" t="s">
        <v>19</v>
      </c>
      <c r="B17" s="16"/>
      <c r="C17" s="20">
        <v>2</v>
      </c>
      <c r="D17" s="21" t="s">
        <v>18</v>
      </c>
      <c r="E17" s="20">
        <v>95</v>
      </c>
      <c r="F17" s="20">
        <v>13.32</v>
      </c>
      <c r="G17" s="20">
        <f t="shared" si="3"/>
        <v>190</v>
      </c>
      <c r="H17" s="22">
        <f t="shared" si="4"/>
        <v>26.64</v>
      </c>
      <c r="I17" s="20">
        <f t="shared" si="5"/>
        <v>216.64</v>
      </c>
    </row>
    <row r="18" spans="1:9" s="4" customFormat="1" ht="11.25" x14ac:dyDescent="0.2">
      <c r="A18" s="19" t="s">
        <v>20</v>
      </c>
      <c r="B18" s="16"/>
      <c r="C18" s="20">
        <v>2.0499999999999998</v>
      </c>
      <c r="D18" s="21" t="s">
        <v>18</v>
      </c>
      <c r="E18" s="20">
        <v>1750</v>
      </c>
      <c r="F18" s="20">
        <v>550</v>
      </c>
      <c r="G18" s="20">
        <f t="shared" si="3"/>
        <v>3587.4999999999995</v>
      </c>
      <c r="H18" s="22">
        <f t="shared" si="4"/>
        <v>1127.5</v>
      </c>
      <c r="I18" s="20">
        <f t="shared" si="5"/>
        <v>4715</v>
      </c>
    </row>
    <row r="19" spans="1:9" s="4" customFormat="1" ht="11.25" x14ac:dyDescent="0.2">
      <c r="A19" s="19" t="s">
        <v>21</v>
      </c>
      <c r="B19" s="16"/>
      <c r="C19" s="20">
        <v>16.5</v>
      </c>
      <c r="D19" s="21" t="s">
        <v>13</v>
      </c>
      <c r="E19" s="20">
        <v>119.29</v>
      </c>
      <c r="F19" s="20">
        <v>35.479999999999997</v>
      </c>
      <c r="G19" s="20">
        <f t="shared" si="3"/>
        <v>1968.2850000000001</v>
      </c>
      <c r="H19" s="22">
        <f t="shared" si="4"/>
        <v>585.41999999999996</v>
      </c>
      <c r="I19" s="20">
        <f t="shared" si="5"/>
        <v>2553.7049999999999</v>
      </c>
    </row>
    <row r="20" spans="1:9" s="4" customFormat="1" ht="11.25" x14ac:dyDescent="0.2">
      <c r="A20" s="19" t="s">
        <v>22</v>
      </c>
      <c r="B20" s="16"/>
      <c r="C20" s="20">
        <v>2.0499999999999998</v>
      </c>
      <c r="D20" s="21" t="s">
        <v>18</v>
      </c>
      <c r="E20" s="20">
        <v>1750</v>
      </c>
      <c r="F20" s="20">
        <v>550</v>
      </c>
      <c r="G20" s="20">
        <f t="shared" si="3"/>
        <v>3587.4999999999995</v>
      </c>
      <c r="H20" s="22">
        <f t="shared" si="4"/>
        <v>1127.5</v>
      </c>
      <c r="I20" s="20">
        <f t="shared" si="5"/>
        <v>4715</v>
      </c>
    </row>
    <row r="21" spans="1:9" s="4" customFormat="1" ht="11.25" x14ac:dyDescent="0.2">
      <c r="A21" s="19" t="s">
        <v>23</v>
      </c>
      <c r="B21" s="16"/>
      <c r="C21" s="20">
        <v>20.6</v>
      </c>
      <c r="D21" s="21" t="s">
        <v>13</v>
      </c>
      <c r="E21" s="20">
        <v>6.95</v>
      </c>
      <c r="F21" s="20">
        <v>9.32</v>
      </c>
      <c r="G21" s="20">
        <f t="shared" si="3"/>
        <v>143.17000000000002</v>
      </c>
      <c r="H21" s="22">
        <f t="shared" si="4"/>
        <v>191.99200000000002</v>
      </c>
      <c r="I21" s="20">
        <f t="shared" si="5"/>
        <v>335.16200000000003</v>
      </c>
    </row>
    <row r="22" spans="1:9" s="4" customFormat="1" ht="11.25" x14ac:dyDescent="0.2">
      <c r="A22" s="16"/>
      <c r="B22" s="15" t="s">
        <v>24</v>
      </c>
      <c r="C22" s="17"/>
      <c r="D22" s="18"/>
      <c r="E22" s="17"/>
      <c r="F22" s="17"/>
      <c r="G22" s="24">
        <f t="shared" ref="G22:H22" si="6">SUM(G16:G21)</f>
        <v>9476.4549999999999</v>
      </c>
      <c r="H22" s="24">
        <f t="shared" si="6"/>
        <v>3501.8405000000002</v>
      </c>
      <c r="I22" s="24">
        <f>SUM(I16:I21)</f>
        <v>12978.2955</v>
      </c>
    </row>
    <row r="23" spans="1:9" s="4" customFormat="1" ht="11.25" x14ac:dyDescent="0.2">
      <c r="A23" s="15"/>
      <c r="B23" s="16"/>
      <c r="C23" s="17"/>
      <c r="D23" s="18"/>
      <c r="E23" s="17"/>
      <c r="F23" s="17"/>
      <c r="G23" s="17"/>
      <c r="H23" s="17"/>
      <c r="I23" s="24"/>
    </row>
    <row r="24" spans="1:9" s="4" customFormat="1" ht="11.25" x14ac:dyDescent="0.2">
      <c r="A24" s="15" t="s">
        <v>25</v>
      </c>
      <c r="B24" s="16"/>
      <c r="C24" s="17"/>
      <c r="D24" s="18"/>
      <c r="E24" s="17"/>
      <c r="F24" s="17"/>
      <c r="G24" s="17"/>
      <c r="H24" s="17"/>
      <c r="I24" s="17"/>
    </row>
    <row r="25" spans="1:9" s="4" customFormat="1" ht="11.25" x14ac:dyDescent="0.2">
      <c r="A25" s="19" t="s">
        <v>26</v>
      </c>
      <c r="B25" s="16"/>
      <c r="C25" s="20">
        <v>103.82</v>
      </c>
      <c r="D25" s="21" t="s">
        <v>13</v>
      </c>
      <c r="E25" s="20">
        <v>69.16</v>
      </c>
      <c r="F25" s="20">
        <v>9.11</v>
      </c>
      <c r="G25" s="20">
        <f t="shared" ref="G25:G27" si="7">E25*C25</f>
        <v>7180.1911999999993</v>
      </c>
      <c r="H25" s="22">
        <f t="shared" ref="H25:H27" si="8">F25*C25</f>
        <v>945.8001999999999</v>
      </c>
      <c r="I25" s="20">
        <f t="shared" ref="I25:I27" si="9">G25+H25</f>
        <v>8125.991399999999</v>
      </c>
    </row>
    <row r="26" spans="1:9" s="4" customFormat="1" ht="11.25" x14ac:dyDescent="0.2">
      <c r="A26" s="19" t="s">
        <v>81</v>
      </c>
      <c r="B26" s="16"/>
      <c r="C26" s="20">
        <v>1.1000000000000001</v>
      </c>
      <c r="D26" s="21" t="s">
        <v>18</v>
      </c>
      <c r="E26" s="20">
        <v>1675.15</v>
      </c>
      <c r="F26" s="20">
        <v>733.19</v>
      </c>
      <c r="G26" s="20">
        <f t="shared" si="7"/>
        <v>1842.6650000000002</v>
      </c>
      <c r="H26" s="22">
        <f t="shared" si="8"/>
        <v>806.50900000000013</v>
      </c>
      <c r="I26" s="20">
        <f>G26+H26+0.01</f>
        <v>2649.1840000000007</v>
      </c>
    </row>
    <row r="27" spans="1:9" s="4" customFormat="1" ht="11.25" x14ac:dyDescent="0.2">
      <c r="A27" s="19" t="s">
        <v>82</v>
      </c>
      <c r="B27" s="16"/>
      <c r="C27" s="20">
        <v>4.5999999999999996</v>
      </c>
      <c r="D27" s="21" t="s">
        <v>18</v>
      </c>
      <c r="E27" s="20">
        <v>1750</v>
      </c>
      <c r="F27" s="20">
        <v>550</v>
      </c>
      <c r="G27" s="20">
        <f t="shared" si="7"/>
        <v>8049.9999999999991</v>
      </c>
      <c r="H27" s="22">
        <f t="shared" si="8"/>
        <v>2530</v>
      </c>
      <c r="I27" s="20">
        <f t="shared" si="9"/>
        <v>10580</v>
      </c>
    </row>
    <row r="28" spans="1:9" s="4" customFormat="1" ht="11.25" x14ac:dyDescent="0.2">
      <c r="A28" s="16"/>
      <c r="B28" s="15" t="s">
        <v>27</v>
      </c>
      <c r="C28" s="17"/>
      <c r="D28" s="18"/>
      <c r="E28" s="17"/>
      <c r="F28" s="17"/>
      <c r="G28" s="24">
        <f t="shared" ref="G28:H28" si="10">SUM(G25:G27)</f>
        <v>17072.856199999998</v>
      </c>
      <c r="H28" s="24">
        <f t="shared" si="10"/>
        <v>4282.3091999999997</v>
      </c>
      <c r="I28" s="24">
        <f>SUM(I25:I27)</f>
        <v>21355.1754</v>
      </c>
    </row>
    <row r="29" spans="1:9" s="4" customFormat="1" ht="11.25" x14ac:dyDescent="0.2">
      <c r="A29" s="15"/>
      <c r="B29" s="16"/>
      <c r="C29" s="17"/>
      <c r="D29" s="18"/>
      <c r="E29" s="17"/>
      <c r="F29" s="17"/>
      <c r="G29" s="24"/>
      <c r="H29" s="24"/>
      <c r="I29" s="24"/>
    </row>
    <row r="30" spans="1:9" s="4" customFormat="1" ht="11.25" x14ac:dyDescent="0.2">
      <c r="A30" s="15" t="s">
        <v>28</v>
      </c>
      <c r="B30" s="16"/>
      <c r="C30" s="17"/>
      <c r="D30" s="18"/>
      <c r="E30" s="17"/>
      <c r="F30" s="17"/>
      <c r="G30" s="17"/>
      <c r="H30" s="17"/>
      <c r="I30" s="17"/>
    </row>
    <row r="31" spans="1:9" s="4" customFormat="1" ht="11.25" x14ac:dyDescent="0.2">
      <c r="A31" s="19" t="s">
        <v>29</v>
      </c>
      <c r="B31" s="16"/>
      <c r="C31" s="20">
        <v>102.3</v>
      </c>
      <c r="D31" s="21" t="s">
        <v>13</v>
      </c>
      <c r="E31" s="20">
        <v>45</v>
      </c>
      <c r="F31" s="20">
        <v>25</v>
      </c>
      <c r="G31" s="20">
        <f t="shared" ref="G31:G33" si="11">E31*C31</f>
        <v>4603.5</v>
      </c>
      <c r="H31" s="22">
        <f t="shared" ref="H31:H33" si="12">F31*C31</f>
        <v>2557.5</v>
      </c>
      <c r="I31" s="20">
        <f t="shared" ref="I31:I33" si="13">G31+H31</f>
        <v>7161</v>
      </c>
    </row>
    <row r="32" spans="1:9" s="4" customFormat="1" ht="11.25" x14ac:dyDescent="0.2">
      <c r="A32" s="19" t="s">
        <v>30</v>
      </c>
      <c r="B32" s="16"/>
      <c r="C32" s="20">
        <v>12</v>
      </c>
      <c r="D32" s="21" t="s">
        <v>31</v>
      </c>
      <c r="E32" s="20">
        <v>54</v>
      </c>
      <c r="F32" s="20">
        <v>13</v>
      </c>
      <c r="G32" s="20">
        <f t="shared" si="11"/>
        <v>648</v>
      </c>
      <c r="H32" s="22">
        <f t="shared" si="12"/>
        <v>156</v>
      </c>
      <c r="I32" s="20">
        <f t="shared" si="13"/>
        <v>804</v>
      </c>
    </row>
    <row r="33" spans="1:9" s="4" customFormat="1" ht="11.25" x14ac:dyDescent="0.2">
      <c r="A33" s="19" t="s">
        <v>32</v>
      </c>
      <c r="B33" s="16"/>
      <c r="C33" s="20"/>
      <c r="D33" s="21" t="s">
        <v>13</v>
      </c>
      <c r="E33" s="20">
        <v>46.8</v>
      </c>
      <c r="F33" s="20">
        <v>20.25</v>
      </c>
      <c r="G33" s="20">
        <f t="shared" si="11"/>
        <v>0</v>
      </c>
      <c r="H33" s="22">
        <f t="shared" si="12"/>
        <v>0</v>
      </c>
      <c r="I33" s="20">
        <f t="shared" si="13"/>
        <v>0</v>
      </c>
    </row>
    <row r="34" spans="1:9" s="4" customFormat="1" ht="11.25" x14ac:dyDescent="0.2">
      <c r="A34" s="16"/>
      <c r="B34" s="15" t="s">
        <v>33</v>
      </c>
      <c r="C34" s="17"/>
      <c r="D34" s="18"/>
      <c r="E34" s="17"/>
      <c r="F34" s="17"/>
      <c r="G34" s="24">
        <f>SUM(G31:G33)</f>
        <v>5251.5</v>
      </c>
      <c r="H34" s="24">
        <f>SUM(H31:H33)</f>
        <v>2713.5</v>
      </c>
      <c r="I34" s="24">
        <f>SUM(I31:I33)</f>
        <v>7965</v>
      </c>
    </row>
    <row r="35" spans="1:9" s="4" customFormat="1" ht="11.25" x14ac:dyDescent="0.2">
      <c r="A35" s="15"/>
      <c r="B35" s="16"/>
      <c r="C35" s="17"/>
      <c r="D35" s="18"/>
      <c r="E35" s="17"/>
      <c r="F35" s="17"/>
      <c r="G35" s="24"/>
      <c r="H35" s="24"/>
      <c r="I35" s="24"/>
    </row>
    <row r="36" spans="1:9" s="4" customFormat="1" ht="11.25" x14ac:dyDescent="0.2">
      <c r="A36" s="15" t="s">
        <v>34</v>
      </c>
      <c r="B36" s="16"/>
      <c r="C36" s="17"/>
      <c r="D36" s="18"/>
      <c r="E36" s="17"/>
      <c r="F36" s="17"/>
      <c r="G36" s="17"/>
      <c r="H36" s="17"/>
      <c r="I36" s="17"/>
    </row>
    <row r="37" spans="1:9" s="4" customFormat="1" ht="11.25" x14ac:dyDescent="0.2">
      <c r="A37" s="19" t="s">
        <v>35</v>
      </c>
      <c r="B37" s="16"/>
      <c r="C37" s="20"/>
      <c r="D37" s="21" t="s">
        <v>13</v>
      </c>
      <c r="E37" s="20">
        <v>175.5</v>
      </c>
      <c r="F37" s="20">
        <v>35</v>
      </c>
      <c r="G37" s="20">
        <f t="shared" ref="G37:G41" si="14">E37*C37</f>
        <v>0</v>
      </c>
      <c r="H37" s="22">
        <f t="shared" ref="H37:H41" si="15">F37*C37</f>
        <v>0</v>
      </c>
      <c r="I37" s="20">
        <f t="shared" ref="I37:I41" si="16">G37+H37</f>
        <v>0</v>
      </c>
    </row>
    <row r="38" spans="1:9" s="4" customFormat="1" ht="11.25" x14ac:dyDescent="0.2">
      <c r="A38" s="19" t="s">
        <v>36</v>
      </c>
      <c r="B38" s="16"/>
      <c r="C38" s="20">
        <v>110</v>
      </c>
      <c r="D38" s="21" t="s">
        <v>13</v>
      </c>
      <c r="E38" s="20">
        <v>111.28</v>
      </c>
      <c r="F38" s="25">
        <v>20</v>
      </c>
      <c r="G38" s="20">
        <f t="shared" si="14"/>
        <v>12240.8</v>
      </c>
      <c r="H38" s="22">
        <f t="shared" si="15"/>
        <v>2200</v>
      </c>
      <c r="I38" s="20">
        <f t="shared" si="16"/>
        <v>14440.8</v>
      </c>
    </row>
    <row r="39" spans="1:9" s="4" customFormat="1" ht="11.25" x14ac:dyDescent="0.2">
      <c r="A39" s="19" t="s">
        <v>37</v>
      </c>
      <c r="B39" s="16"/>
      <c r="C39" s="20">
        <v>110</v>
      </c>
      <c r="D39" s="21" t="s">
        <v>13</v>
      </c>
      <c r="E39" s="20">
        <v>50</v>
      </c>
      <c r="F39" s="25">
        <v>17</v>
      </c>
      <c r="G39" s="20">
        <f t="shared" si="14"/>
        <v>5500</v>
      </c>
      <c r="H39" s="22">
        <f t="shared" si="15"/>
        <v>1870</v>
      </c>
      <c r="I39" s="20">
        <f t="shared" si="16"/>
        <v>7370</v>
      </c>
    </row>
    <row r="40" spans="1:9" s="4" customFormat="1" ht="11.25" x14ac:dyDescent="0.2">
      <c r="A40" s="19" t="s">
        <v>38</v>
      </c>
      <c r="B40" s="16"/>
      <c r="C40" s="20">
        <v>41.1</v>
      </c>
      <c r="D40" s="21" t="s">
        <v>31</v>
      </c>
      <c r="E40" s="20">
        <v>78.39</v>
      </c>
      <c r="F40" s="20">
        <v>16.96</v>
      </c>
      <c r="G40" s="20">
        <f t="shared" si="14"/>
        <v>3221.8290000000002</v>
      </c>
      <c r="H40" s="22">
        <f t="shared" si="15"/>
        <v>697.05600000000004</v>
      </c>
      <c r="I40" s="20">
        <f t="shared" si="16"/>
        <v>3918.8850000000002</v>
      </c>
    </row>
    <row r="41" spans="1:9" s="4" customFormat="1" ht="11.25" x14ac:dyDescent="0.2">
      <c r="A41" s="19" t="s">
        <v>39</v>
      </c>
      <c r="B41" s="16"/>
      <c r="C41" s="20">
        <v>56</v>
      </c>
      <c r="D41" s="21" t="s">
        <v>31</v>
      </c>
      <c r="E41" s="20">
        <v>30.03</v>
      </c>
      <c r="F41" s="20">
        <v>3.15</v>
      </c>
      <c r="G41" s="20">
        <f t="shared" si="14"/>
        <v>1681.68</v>
      </c>
      <c r="H41" s="22">
        <f t="shared" si="15"/>
        <v>176.4</v>
      </c>
      <c r="I41" s="20">
        <f t="shared" si="16"/>
        <v>1858.0800000000002</v>
      </c>
    </row>
    <row r="42" spans="1:9" s="4" customFormat="1" ht="11.25" x14ac:dyDescent="0.2">
      <c r="A42" s="16"/>
      <c r="B42" s="15" t="s">
        <v>40</v>
      </c>
      <c r="C42" s="17"/>
      <c r="D42" s="18"/>
      <c r="E42" s="17"/>
      <c r="F42" s="17"/>
      <c r="G42" s="24">
        <f t="shared" ref="G42:H42" si="17">SUM(G37:G41)</f>
        <v>22644.309000000001</v>
      </c>
      <c r="H42" s="24">
        <f t="shared" si="17"/>
        <v>4943.4560000000001</v>
      </c>
      <c r="I42" s="24">
        <f>SUM(I37:I41)</f>
        <v>27587.764999999999</v>
      </c>
    </row>
    <row r="43" spans="1:9" s="4" customFormat="1" ht="11.25" x14ac:dyDescent="0.2">
      <c r="A43" s="15"/>
      <c r="B43" s="16"/>
      <c r="C43" s="17"/>
      <c r="D43" s="18"/>
      <c r="E43" s="17"/>
      <c r="F43" s="17"/>
      <c r="G43" s="24"/>
      <c r="H43" s="24"/>
      <c r="I43" s="24"/>
    </row>
    <row r="44" spans="1:9" s="4" customFormat="1" ht="11.25" x14ac:dyDescent="0.2">
      <c r="A44" s="15" t="s">
        <v>41</v>
      </c>
      <c r="B44" s="16"/>
      <c r="C44" s="17"/>
      <c r="D44" s="18"/>
      <c r="E44" s="17"/>
      <c r="F44" s="17"/>
      <c r="G44" s="17"/>
      <c r="H44" s="17"/>
      <c r="I44" s="17"/>
    </row>
    <row r="45" spans="1:9" s="4" customFormat="1" ht="11.25" x14ac:dyDescent="0.2">
      <c r="A45" s="19" t="s">
        <v>42</v>
      </c>
      <c r="B45" s="16"/>
      <c r="C45" s="20">
        <v>276.3</v>
      </c>
      <c r="D45" s="21" t="s">
        <v>13</v>
      </c>
      <c r="E45" s="20">
        <v>2.25</v>
      </c>
      <c r="F45" s="20">
        <v>6.2</v>
      </c>
      <c r="G45" s="20">
        <f t="shared" ref="G45:G48" si="18">E45*C45</f>
        <v>621.67500000000007</v>
      </c>
      <c r="H45" s="22">
        <f t="shared" ref="H45:H48" si="19">F45*C45</f>
        <v>1713.0600000000002</v>
      </c>
      <c r="I45" s="20">
        <f t="shared" ref="I45:I48" si="20">G45+H45</f>
        <v>2334.7350000000001</v>
      </c>
    </row>
    <row r="46" spans="1:9" s="4" customFormat="1" ht="11.25" x14ac:dyDescent="0.2">
      <c r="A46" s="19" t="s">
        <v>43</v>
      </c>
      <c r="B46" s="16"/>
      <c r="C46" s="20">
        <v>276.3</v>
      </c>
      <c r="D46" s="21" t="s">
        <v>13</v>
      </c>
      <c r="E46" s="20">
        <v>4</v>
      </c>
      <c r="F46" s="25">
        <v>9.5</v>
      </c>
      <c r="G46" s="20">
        <f t="shared" si="18"/>
        <v>1105.2</v>
      </c>
      <c r="H46" s="22">
        <f t="shared" si="19"/>
        <v>2624.85</v>
      </c>
      <c r="I46" s="20">
        <f t="shared" si="20"/>
        <v>3730.05</v>
      </c>
    </row>
    <row r="47" spans="1:9" s="4" customFormat="1" ht="11.25" x14ac:dyDescent="0.2">
      <c r="A47" s="19" t="s">
        <v>44</v>
      </c>
      <c r="B47" s="16"/>
      <c r="C47" s="20">
        <v>276.3</v>
      </c>
      <c r="D47" s="21" t="s">
        <v>13</v>
      </c>
      <c r="E47" s="20">
        <v>2</v>
      </c>
      <c r="F47" s="20">
        <v>9</v>
      </c>
      <c r="G47" s="20">
        <f t="shared" si="18"/>
        <v>552.6</v>
      </c>
      <c r="H47" s="22">
        <f t="shared" si="19"/>
        <v>2486.7000000000003</v>
      </c>
      <c r="I47" s="20">
        <f t="shared" si="20"/>
        <v>3039.3</v>
      </c>
    </row>
    <row r="48" spans="1:9" s="4" customFormat="1" ht="11.25" x14ac:dyDescent="0.2">
      <c r="A48" s="19" t="s">
        <v>45</v>
      </c>
      <c r="B48" s="16"/>
      <c r="C48" s="20">
        <v>15.25</v>
      </c>
      <c r="D48" s="21" t="s">
        <v>13</v>
      </c>
      <c r="E48" s="20">
        <v>40.33</v>
      </c>
      <c r="F48" s="20">
        <v>24.88</v>
      </c>
      <c r="G48" s="20">
        <f t="shared" si="18"/>
        <v>615.03250000000003</v>
      </c>
      <c r="H48" s="22">
        <f t="shared" si="19"/>
        <v>379.41999999999996</v>
      </c>
      <c r="I48" s="20">
        <f t="shared" si="20"/>
        <v>994.45249999999999</v>
      </c>
    </row>
    <row r="49" spans="1:9" s="4" customFormat="1" ht="11.25" x14ac:dyDescent="0.2">
      <c r="A49" s="16"/>
      <c r="B49" s="15" t="s">
        <v>46</v>
      </c>
      <c r="C49" s="17"/>
      <c r="D49" s="18"/>
      <c r="E49" s="17"/>
      <c r="F49" s="17"/>
      <c r="G49" s="24">
        <f>SUM(G45:G48)</f>
        <v>2894.5074999999997</v>
      </c>
      <c r="H49" s="24">
        <f>SUM(H45:H48)</f>
        <v>7204.0300000000007</v>
      </c>
      <c r="I49" s="24">
        <f>SUM(I45:I48)</f>
        <v>10098.537499999999</v>
      </c>
    </row>
    <row r="50" spans="1:9" s="4" customFormat="1" ht="11.25" x14ac:dyDescent="0.2">
      <c r="A50" s="15"/>
      <c r="B50" s="16"/>
      <c r="C50" s="17"/>
      <c r="D50" s="18"/>
      <c r="E50" s="17"/>
      <c r="F50" s="17"/>
      <c r="G50" s="24"/>
      <c r="H50" s="24"/>
      <c r="I50" s="24"/>
    </row>
    <row r="51" spans="1:9" s="4" customFormat="1" ht="11.25" x14ac:dyDescent="0.2">
      <c r="A51" s="15" t="s">
        <v>47</v>
      </c>
      <c r="B51" s="16"/>
      <c r="C51" s="17"/>
      <c r="D51" s="18"/>
      <c r="E51" s="17"/>
      <c r="F51" s="17"/>
      <c r="G51" s="17"/>
      <c r="H51" s="17"/>
      <c r="I51" s="17"/>
    </row>
    <row r="52" spans="1:9" s="4" customFormat="1" ht="11.25" x14ac:dyDescent="0.2">
      <c r="A52" s="19" t="s">
        <v>48</v>
      </c>
      <c r="B52" s="16"/>
      <c r="C52" s="20">
        <v>116.75</v>
      </c>
      <c r="D52" s="21" t="s">
        <v>13</v>
      </c>
      <c r="E52" s="20">
        <v>4.28</v>
      </c>
      <c r="F52" s="20">
        <v>1.37</v>
      </c>
      <c r="G52" s="20">
        <f t="shared" ref="G52:G55" si="21">E52*C52</f>
        <v>499.69000000000005</v>
      </c>
      <c r="H52" s="22">
        <f t="shared" ref="H52:H55" si="22">F52*C52</f>
        <v>159.94750000000002</v>
      </c>
      <c r="I52" s="20">
        <f t="shared" ref="I52:I55" si="23">G52+H52</f>
        <v>659.63750000000005</v>
      </c>
    </row>
    <row r="53" spans="1:9" s="4" customFormat="1" ht="11.25" x14ac:dyDescent="0.2">
      <c r="A53" s="19" t="s">
        <v>49</v>
      </c>
      <c r="B53" s="16"/>
      <c r="C53" s="20">
        <v>116.75</v>
      </c>
      <c r="D53" s="21" t="s">
        <v>13</v>
      </c>
      <c r="E53" s="20">
        <v>20</v>
      </c>
      <c r="F53" s="20">
        <v>15.7</v>
      </c>
      <c r="G53" s="20">
        <f t="shared" si="21"/>
        <v>2335</v>
      </c>
      <c r="H53" s="22">
        <f t="shared" si="22"/>
        <v>1832.9749999999999</v>
      </c>
      <c r="I53" s="20">
        <f t="shared" si="23"/>
        <v>4167.9750000000004</v>
      </c>
    </row>
    <row r="54" spans="1:9" s="4" customFormat="1" ht="11.25" x14ac:dyDescent="0.2">
      <c r="A54" s="19" t="s">
        <v>50</v>
      </c>
      <c r="B54" s="16"/>
      <c r="C54" s="20">
        <v>116.75</v>
      </c>
      <c r="D54" s="21" t="s">
        <v>13</v>
      </c>
      <c r="E54" s="20">
        <v>38</v>
      </c>
      <c r="F54" s="20">
        <v>25</v>
      </c>
      <c r="G54" s="20">
        <f t="shared" si="21"/>
        <v>4436.5</v>
      </c>
      <c r="H54" s="22">
        <f t="shared" si="22"/>
        <v>2918.75</v>
      </c>
      <c r="I54" s="20">
        <f t="shared" si="23"/>
        <v>7355.25</v>
      </c>
    </row>
    <row r="55" spans="1:9" s="4" customFormat="1" ht="11.25" x14ac:dyDescent="0.2">
      <c r="A55" s="19" t="s">
        <v>51</v>
      </c>
      <c r="B55" s="16"/>
      <c r="C55" s="20">
        <v>0.8</v>
      </c>
      <c r="D55" s="21" t="s">
        <v>31</v>
      </c>
      <c r="E55" s="20">
        <v>95</v>
      </c>
      <c r="F55" s="20">
        <v>15</v>
      </c>
      <c r="G55" s="20">
        <f t="shared" si="21"/>
        <v>76</v>
      </c>
      <c r="H55" s="22">
        <f t="shared" si="22"/>
        <v>12</v>
      </c>
      <c r="I55" s="20">
        <f t="shared" si="23"/>
        <v>88</v>
      </c>
    </row>
    <row r="56" spans="1:9" s="4" customFormat="1" ht="11.25" x14ac:dyDescent="0.2">
      <c r="A56" s="16"/>
      <c r="B56" s="15" t="s">
        <v>52</v>
      </c>
      <c r="C56" s="17"/>
      <c r="D56" s="18"/>
      <c r="E56" s="17"/>
      <c r="F56" s="17"/>
      <c r="G56" s="24">
        <f>SUM(G52:G55)-0.01</f>
        <v>7347.18</v>
      </c>
      <c r="H56" s="24">
        <f t="shared" ref="H56" si="24">SUM(H52:H55)</f>
        <v>4923.6724999999997</v>
      </c>
      <c r="I56" s="24">
        <f>SUM(I52:I55)</f>
        <v>12270.862499999999</v>
      </c>
    </row>
    <row r="57" spans="1:9" s="4" customFormat="1" ht="11.25" x14ac:dyDescent="0.2">
      <c r="A57" s="15"/>
      <c r="B57" s="16"/>
      <c r="C57" s="17"/>
      <c r="D57" s="18"/>
      <c r="E57" s="17"/>
      <c r="F57" s="17"/>
      <c r="G57" s="24"/>
      <c r="H57" s="24"/>
      <c r="I57" s="24"/>
    </row>
    <row r="58" spans="1:9" s="4" customFormat="1" ht="11.25" x14ac:dyDescent="0.2">
      <c r="A58" s="15" t="s">
        <v>53</v>
      </c>
      <c r="B58" s="16"/>
      <c r="C58" s="17"/>
      <c r="D58" s="18"/>
      <c r="E58" s="17"/>
      <c r="F58" s="17"/>
      <c r="G58" s="17"/>
      <c r="H58" s="17"/>
      <c r="I58" s="17"/>
    </row>
    <row r="59" spans="1:9" s="4" customFormat="1" ht="11.25" x14ac:dyDescent="0.2">
      <c r="A59" s="19" t="s">
        <v>84</v>
      </c>
      <c r="B59" s="16"/>
      <c r="C59" s="20">
        <v>1</v>
      </c>
      <c r="D59" s="21" t="s">
        <v>12</v>
      </c>
      <c r="E59" s="20">
        <v>750</v>
      </c>
      <c r="F59" s="20">
        <v>95</v>
      </c>
      <c r="G59" s="20">
        <f t="shared" ref="G59:G61" si="25">E59*C59</f>
        <v>750</v>
      </c>
      <c r="H59" s="22">
        <f t="shared" ref="H59:H61" si="26">F59*C59</f>
        <v>95</v>
      </c>
      <c r="I59" s="20">
        <f t="shared" ref="I59:I61" si="27">G59+H59</f>
        <v>845</v>
      </c>
    </row>
    <row r="60" spans="1:9" s="4" customFormat="1" ht="11.25" x14ac:dyDescent="0.2">
      <c r="A60" s="19" t="s">
        <v>54</v>
      </c>
      <c r="B60" s="16"/>
      <c r="C60" s="20">
        <v>10.8</v>
      </c>
      <c r="D60" s="21" t="s">
        <v>13</v>
      </c>
      <c r="E60" s="20">
        <v>75.930000000000007</v>
      </c>
      <c r="F60" s="20">
        <v>35.64</v>
      </c>
      <c r="G60" s="20">
        <f t="shared" si="25"/>
        <v>820.0440000000001</v>
      </c>
      <c r="H60" s="22">
        <f t="shared" si="26"/>
        <v>384.91200000000003</v>
      </c>
      <c r="I60" s="20">
        <f t="shared" si="27"/>
        <v>1204.9560000000001</v>
      </c>
    </row>
    <row r="61" spans="1:9" s="4" customFormat="1" ht="11.25" x14ac:dyDescent="0.2">
      <c r="A61" s="19" t="s">
        <v>55</v>
      </c>
      <c r="B61" s="16"/>
      <c r="C61" s="20">
        <v>10.8</v>
      </c>
      <c r="D61" s="21" t="s">
        <v>13</v>
      </c>
      <c r="E61" s="20">
        <v>375.04</v>
      </c>
      <c r="F61" s="20">
        <v>21.24</v>
      </c>
      <c r="G61" s="20">
        <f t="shared" si="25"/>
        <v>4050.4320000000007</v>
      </c>
      <c r="H61" s="22">
        <f t="shared" si="26"/>
        <v>229.392</v>
      </c>
      <c r="I61" s="20">
        <f t="shared" si="27"/>
        <v>4279.8240000000005</v>
      </c>
    </row>
    <row r="62" spans="1:9" s="4" customFormat="1" ht="11.25" x14ac:dyDescent="0.2">
      <c r="A62" s="16"/>
      <c r="B62" s="15" t="s">
        <v>56</v>
      </c>
      <c r="C62" s="17"/>
      <c r="D62" s="18"/>
      <c r="E62" s="17"/>
      <c r="F62" s="17"/>
      <c r="G62" s="24">
        <f>SUM(G59:G61)</f>
        <v>5620.4760000000006</v>
      </c>
      <c r="H62" s="24">
        <f>SUM(H59:H61)</f>
        <v>709.30400000000009</v>
      </c>
      <c r="I62" s="24">
        <f>SUM(I59:I61)</f>
        <v>6329.7800000000007</v>
      </c>
    </row>
    <row r="63" spans="1:9" s="4" customFormat="1" ht="11.25" x14ac:dyDescent="0.2">
      <c r="A63" s="15"/>
      <c r="B63" s="16"/>
      <c r="C63" s="17"/>
      <c r="D63" s="18"/>
      <c r="E63" s="17"/>
      <c r="F63" s="17"/>
      <c r="G63" s="24"/>
      <c r="H63" s="24"/>
      <c r="I63" s="24"/>
    </row>
    <row r="64" spans="1:9" s="4" customFormat="1" ht="11.25" x14ac:dyDescent="0.2">
      <c r="A64" s="15" t="s">
        <v>58</v>
      </c>
      <c r="B64" s="16"/>
      <c r="C64" s="17"/>
      <c r="D64" s="18"/>
      <c r="E64" s="17"/>
      <c r="F64" s="17"/>
      <c r="G64" s="17"/>
      <c r="H64" s="17"/>
      <c r="I64" s="17"/>
    </row>
    <row r="65" spans="1:9" s="4" customFormat="1" ht="11.25" x14ac:dyDescent="0.2">
      <c r="A65" s="19" t="s">
        <v>59</v>
      </c>
      <c r="B65" s="16"/>
      <c r="C65" s="20">
        <v>8</v>
      </c>
      <c r="D65" s="21" t="s">
        <v>57</v>
      </c>
      <c r="E65" s="20">
        <v>14.71</v>
      </c>
      <c r="F65" s="20">
        <v>6.57</v>
      </c>
      <c r="G65" s="20">
        <f t="shared" ref="G65:G72" si="28">E65*C65</f>
        <v>117.68</v>
      </c>
      <c r="H65" s="22">
        <f t="shared" ref="H65:H72" si="29">F65*C65</f>
        <v>52.56</v>
      </c>
      <c r="I65" s="20">
        <f t="shared" ref="I65:I72" si="30">G65+H65</f>
        <v>170.24</v>
      </c>
    </row>
    <row r="66" spans="1:9" s="4" customFormat="1" ht="11.25" x14ac:dyDescent="0.2">
      <c r="A66" s="19" t="s">
        <v>85</v>
      </c>
      <c r="B66" s="16"/>
      <c r="C66" s="20">
        <v>8</v>
      </c>
      <c r="D66" s="21" t="s">
        <v>60</v>
      </c>
      <c r="E66" s="20">
        <v>85.45</v>
      </c>
      <c r="F66" s="20">
        <v>35</v>
      </c>
      <c r="G66" s="20">
        <f t="shared" si="28"/>
        <v>683.6</v>
      </c>
      <c r="H66" s="22">
        <f t="shared" si="29"/>
        <v>280</v>
      </c>
      <c r="I66" s="20">
        <f t="shared" si="30"/>
        <v>963.6</v>
      </c>
    </row>
    <row r="67" spans="1:9" s="4" customFormat="1" ht="11.25" x14ac:dyDescent="0.2">
      <c r="A67" s="19" t="s">
        <v>61</v>
      </c>
      <c r="B67" s="16"/>
      <c r="C67" s="20">
        <v>2</v>
      </c>
      <c r="D67" s="21" t="s">
        <v>57</v>
      </c>
      <c r="E67" s="20">
        <v>37.79</v>
      </c>
      <c r="F67" s="20">
        <v>6.57</v>
      </c>
      <c r="G67" s="20">
        <f t="shared" si="28"/>
        <v>75.58</v>
      </c>
      <c r="H67" s="22">
        <f t="shared" si="29"/>
        <v>13.14</v>
      </c>
      <c r="I67" s="20">
        <f t="shared" si="30"/>
        <v>88.72</v>
      </c>
    </row>
    <row r="68" spans="1:9" s="4" customFormat="1" ht="11.25" x14ac:dyDescent="0.2">
      <c r="A68" s="19" t="s">
        <v>62</v>
      </c>
      <c r="B68" s="16"/>
      <c r="C68" s="20">
        <v>2</v>
      </c>
      <c r="D68" s="21" t="s">
        <v>57</v>
      </c>
      <c r="E68" s="20">
        <v>15.74</v>
      </c>
      <c r="F68" s="20">
        <v>7.38</v>
      </c>
      <c r="G68" s="20">
        <f t="shared" si="28"/>
        <v>31.48</v>
      </c>
      <c r="H68" s="22">
        <f t="shared" si="29"/>
        <v>14.76</v>
      </c>
      <c r="I68" s="20">
        <f t="shared" si="30"/>
        <v>46.24</v>
      </c>
    </row>
    <row r="69" spans="1:9" s="4" customFormat="1" ht="11.25" x14ac:dyDescent="0.2">
      <c r="A69" s="19" t="s">
        <v>63</v>
      </c>
      <c r="B69" s="16"/>
      <c r="C69" s="20">
        <v>150</v>
      </c>
      <c r="D69" s="21" t="s">
        <v>31</v>
      </c>
      <c r="E69" s="20">
        <v>1.35</v>
      </c>
      <c r="F69" s="20">
        <v>0.83</v>
      </c>
      <c r="G69" s="20">
        <f t="shared" si="28"/>
        <v>202.5</v>
      </c>
      <c r="H69" s="22">
        <f t="shared" si="29"/>
        <v>124.5</v>
      </c>
      <c r="I69" s="20">
        <f t="shared" si="30"/>
        <v>327</v>
      </c>
    </row>
    <row r="70" spans="1:9" s="4" customFormat="1" ht="11.25" x14ac:dyDescent="0.2">
      <c r="A70" s="19" t="s">
        <v>64</v>
      </c>
      <c r="B70" s="16"/>
      <c r="C70" s="20">
        <v>50</v>
      </c>
      <c r="D70" s="21" t="s">
        <v>31</v>
      </c>
      <c r="E70" s="20">
        <v>2.3199999999999998</v>
      </c>
      <c r="F70" s="20">
        <v>1.22</v>
      </c>
      <c r="G70" s="20">
        <f t="shared" si="28"/>
        <v>115.99999999999999</v>
      </c>
      <c r="H70" s="22">
        <f t="shared" si="29"/>
        <v>61</v>
      </c>
      <c r="I70" s="20">
        <f t="shared" si="30"/>
        <v>177</v>
      </c>
    </row>
    <row r="71" spans="1:9" s="4" customFormat="1" ht="11.25" x14ac:dyDescent="0.2">
      <c r="A71" s="19" t="s">
        <v>65</v>
      </c>
      <c r="B71" s="16"/>
      <c r="C71" s="20">
        <v>1</v>
      </c>
      <c r="D71" s="21" t="s">
        <v>57</v>
      </c>
      <c r="E71" s="20">
        <v>9.42</v>
      </c>
      <c r="F71" s="20">
        <v>4.93</v>
      </c>
      <c r="G71" s="20">
        <f t="shared" si="28"/>
        <v>9.42</v>
      </c>
      <c r="H71" s="22">
        <f t="shared" si="29"/>
        <v>4.93</v>
      </c>
      <c r="I71" s="20">
        <f t="shared" si="30"/>
        <v>14.35</v>
      </c>
    </row>
    <row r="72" spans="1:9" s="4" customFormat="1" ht="11.25" x14ac:dyDescent="0.2">
      <c r="A72" s="19" t="s">
        <v>66</v>
      </c>
      <c r="B72" s="16"/>
      <c r="C72" s="20">
        <v>1</v>
      </c>
      <c r="D72" s="21" t="s">
        <v>57</v>
      </c>
      <c r="E72" s="20">
        <v>8.5399999999999991</v>
      </c>
      <c r="F72" s="20">
        <v>4.93</v>
      </c>
      <c r="G72" s="20">
        <f t="shared" si="28"/>
        <v>8.5399999999999991</v>
      </c>
      <c r="H72" s="22">
        <f t="shared" si="29"/>
        <v>4.93</v>
      </c>
      <c r="I72" s="20">
        <f t="shared" si="30"/>
        <v>13.469999999999999</v>
      </c>
    </row>
    <row r="73" spans="1:9" s="4" customFormat="1" ht="11.25" x14ac:dyDescent="0.2">
      <c r="A73" s="16"/>
      <c r="B73" s="15" t="s">
        <v>67</v>
      </c>
      <c r="C73" s="17"/>
      <c r="D73" s="18"/>
      <c r="E73" s="17"/>
      <c r="F73" s="17"/>
      <c r="G73" s="24">
        <f t="shared" ref="G73:H73" si="31">SUM(G65:G72)</f>
        <v>1244.8000000000002</v>
      </c>
      <c r="H73" s="24">
        <f t="shared" si="31"/>
        <v>555.81999999999994</v>
      </c>
      <c r="I73" s="24">
        <f>SUM(I65:I72)</f>
        <v>1800.6200000000001</v>
      </c>
    </row>
    <row r="74" spans="1:9" s="4" customFormat="1" ht="11.25" x14ac:dyDescent="0.2">
      <c r="A74" s="15"/>
      <c r="B74" s="16"/>
      <c r="C74" s="17"/>
      <c r="D74" s="18"/>
      <c r="E74" s="17"/>
      <c r="F74" s="17"/>
      <c r="G74" s="24"/>
      <c r="H74" s="24"/>
      <c r="I74" s="24"/>
    </row>
    <row r="75" spans="1:9" s="4" customFormat="1" ht="11.25" x14ac:dyDescent="0.2">
      <c r="A75" s="15" t="s">
        <v>68</v>
      </c>
      <c r="B75" s="16"/>
      <c r="C75" s="17"/>
      <c r="D75" s="18"/>
      <c r="E75" s="17"/>
      <c r="F75" s="17"/>
      <c r="G75" s="17"/>
      <c r="H75" s="17"/>
      <c r="I75" s="17"/>
    </row>
    <row r="76" spans="1:9" s="4" customFormat="1" ht="11.25" x14ac:dyDescent="0.2">
      <c r="A76" s="19" t="s">
        <v>69</v>
      </c>
      <c r="B76" s="16"/>
      <c r="C76" s="20">
        <v>276.3</v>
      </c>
      <c r="D76" s="21" t="s">
        <v>13</v>
      </c>
      <c r="E76" s="20">
        <v>1.1200000000000001</v>
      </c>
      <c r="F76" s="20">
        <v>4.05</v>
      </c>
      <c r="G76" s="20">
        <f t="shared" ref="G76:G78" si="32">E76*C76</f>
        <v>309.45600000000002</v>
      </c>
      <c r="H76" s="22">
        <f t="shared" ref="H76:H78" si="33">F76*C76</f>
        <v>1119.0150000000001</v>
      </c>
      <c r="I76" s="20">
        <f>G76+H76-0.01</f>
        <v>1428.461</v>
      </c>
    </row>
    <row r="77" spans="1:9" s="4" customFormat="1" ht="11.25" x14ac:dyDescent="0.2">
      <c r="A77" s="19" t="s">
        <v>70</v>
      </c>
      <c r="B77" s="16"/>
      <c r="C77" s="20">
        <v>276.3</v>
      </c>
      <c r="D77" s="21" t="s">
        <v>13</v>
      </c>
      <c r="E77" s="20">
        <v>6.5</v>
      </c>
      <c r="F77" s="20">
        <v>9.5</v>
      </c>
      <c r="G77" s="20">
        <f t="shared" si="32"/>
        <v>1795.95</v>
      </c>
      <c r="H77" s="22">
        <f t="shared" si="33"/>
        <v>2624.85</v>
      </c>
      <c r="I77" s="20">
        <f t="shared" ref="I77:I78" si="34">G77+H77</f>
        <v>4420.8</v>
      </c>
    </row>
    <row r="78" spans="1:9" s="4" customFormat="1" ht="11.25" x14ac:dyDescent="0.2">
      <c r="A78" s="19" t="s">
        <v>86</v>
      </c>
      <c r="B78" s="16"/>
      <c r="C78" s="20">
        <v>24.96</v>
      </c>
      <c r="D78" s="21" t="s">
        <v>13</v>
      </c>
      <c r="E78" s="20">
        <v>18</v>
      </c>
      <c r="F78" s="20">
        <v>12</v>
      </c>
      <c r="G78" s="20">
        <f t="shared" si="32"/>
        <v>449.28000000000003</v>
      </c>
      <c r="H78" s="22">
        <f t="shared" si="33"/>
        <v>299.52</v>
      </c>
      <c r="I78" s="20">
        <f t="shared" si="34"/>
        <v>748.8</v>
      </c>
    </row>
    <row r="79" spans="1:9" s="4" customFormat="1" ht="11.25" x14ac:dyDescent="0.2">
      <c r="A79" s="16"/>
      <c r="B79" s="15" t="s">
        <v>71</v>
      </c>
      <c r="C79" s="17"/>
      <c r="D79" s="18"/>
      <c r="E79" s="17"/>
      <c r="F79" s="17"/>
      <c r="G79" s="24">
        <f>SUM(G76:G78)</f>
        <v>2554.6860000000001</v>
      </c>
      <c r="H79" s="24">
        <f>SUM(H76:H78)</f>
        <v>4043.3849999999998</v>
      </c>
      <c r="I79" s="24">
        <f>SUM(I76:I78)</f>
        <v>6598.0610000000006</v>
      </c>
    </row>
    <row r="80" spans="1:9" s="4" customFormat="1" ht="11.25" x14ac:dyDescent="0.2">
      <c r="A80" s="15"/>
      <c r="B80" s="16"/>
      <c r="C80" s="17"/>
      <c r="D80" s="18"/>
      <c r="E80" s="17"/>
      <c r="F80" s="17"/>
      <c r="G80" s="17"/>
      <c r="H80" s="17"/>
      <c r="I80" s="24"/>
    </row>
    <row r="81" spans="1:12" s="4" customFormat="1" ht="11.25" x14ac:dyDescent="0.2">
      <c r="A81" s="15" t="s">
        <v>72</v>
      </c>
      <c r="B81" s="16"/>
      <c r="C81" s="17"/>
      <c r="D81" s="18"/>
      <c r="E81" s="17"/>
      <c r="F81" s="17"/>
      <c r="G81" s="24">
        <f>G79+G73+G62+G56+G49+G42+G34+G28+G22+G13</f>
        <v>75779.044699999999</v>
      </c>
      <c r="H81" s="24">
        <f>H79+H73+H62+H56+H49+H42+H34+H28+H22+H13</f>
        <v>33668.417199999996</v>
      </c>
      <c r="I81" s="24">
        <f>I79+I73+I62+I56+I49+I42+I34+I28+I22+I13</f>
        <v>109447.4719</v>
      </c>
      <c r="L81" s="14"/>
    </row>
    <row r="82" spans="1:12" s="4" customFormat="1" ht="11.25" x14ac:dyDescent="0.2">
      <c r="A82" s="16"/>
      <c r="B82" s="16"/>
      <c r="C82" s="17"/>
      <c r="D82" s="18"/>
      <c r="E82" s="17"/>
      <c r="F82" s="17"/>
      <c r="G82" s="17"/>
      <c r="H82" s="17"/>
      <c r="I82" s="17"/>
    </row>
    <row r="83" spans="1:12" s="4" customFormat="1" ht="11.25" x14ac:dyDescent="0.2">
      <c r="C83" s="12"/>
      <c r="D83" s="13"/>
      <c r="E83" s="12"/>
      <c r="F83" s="12"/>
      <c r="G83" s="12"/>
      <c r="H83" s="12"/>
      <c r="I83" s="12"/>
    </row>
    <row r="85" spans="1:12" x14ac:dyDescent="0.2">
      <c r="B85" t="s">
        <v>119</v>
      </c>
    </row>
    <row r="90" spans="1:12" x14ac:dyDescent="0.2">
      <c r="B90" t="s">
        <v>83</v>
      </c>
      <c r="F90" s="5" t="s">
        <v>121</v>
      </c>
    </row>
    <row r="91" spans="1:12" x14ac:dyDescent="0.2">
      <c r="B91" t="s">
        <v>120</v>
      </c>
      <c r="F91" s="5" t="s">
        <v>116</v>
      </c>
    </row>
  </sheetData>
  <mergeCells count="7">
    <mergeCell ref="A7:B8"/>
    <mergeCell ref="A1:I1"/>
    <mergeCell ref="E7:F7"/>
    <mergeCell ref="G7:H7"/>
    <mergeCell ref="C7:C8"/>
    <mergeCell ref="D7:D8"/>
    <mergeCell ref="I7:I8"/>
  </mergeCells>
  <pageMargins left="0.23622047244094491" right="0.23622047244094491" top="1.1811023622047245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6"/>
  <sheetViews>
    <sheetView topLeftCell="A13" zoomScale="70" zoomScaleNormal="70" workbookViewId="0">
      <selection activeCell="C37" sqref="C37"/>
    </sheetView>
  </sheetViews>
  <sheetFormatPr defaultRowHeight="12.75" x14ac:dyDescent="0.2"/>
  <cols>
    <col min="1" max="1" width="7.85546875" customWidth="1"/>
    <col min="2" max="2" width="28.7109375" customWidth="1"/>
    <col min="3" max="3" width="10.28515625" customWidth="1"/>
    <col min="4" max="4" width="18.5703125" customWidth="1"/>
    <col min="5" max="5" width="11.5703125" customWidth="1"/>
    <col min="6" max="6" width="15" customWidth="1"/>
    <col min="7" max="7" width="12" customWidth="1"/>
    <col min="8" max="8" width="15.28515625" customWidth="1"/>
    <col min="9" max="9" width="10.5703125" customWidth="1"/>
    <col min="10" max="10" width="15.7109375" customWidth="1"/>
    <col min="11" max="11" width="11.28515625" customWidth="1"/>
    <col min="12" max="12" width="16" customWidth="1"/>
    <col min="13" max="13" width="10.7109375" customWidth="1"/>
    <col min="14" max="14" width="14.85546875" customWidth="1"/>
    <col min="15" max="15" width="10.85546875" customWidth="1"/>
    <col min="16" max="16" width="17.85546875" customWidth="1"/>
    <col min="257" max="257" width="7.85546875" customWidth="1"/>
    <col min="258" max="258" width="28.7109375" customWidth="1"/>
    <col min="259" max="259" width="10.28515625" customWidth="1"/>
    <col min="260" max="260" width="18.5703125" customWidth="1"/>
    <col min="261" max="261" width="11.5703125" customWidth="1"/>
    <col min="262" max="262" width="15" customWidth="1"/>
    <col min="263" max="263" width="12" customWidth="1"/>
    <col min="264" max="264" width="15.28515625" customWidth="1"/>
    <col min="265" max="265" width="10.5703125" customWidth="1"/>
    <col min="266" max="266" width="15.7109375" customWidth="1"/>
    <col min="267" max="267" width="11.28515625" customWidth="1"/>
    <col min="268" max="268" width="16" customWidth="1"/>
    <col min="269" max="269" width="10.7109375" customWidth="1"/>
    <col min="270" max="270" width="14.85546875" customWidth="1"/>
    <col min="271" max="271" width="10.85546875" customWidth="1"/>
    <col min="272" max="272" width="17.85546875" customWidth="1"/>
    <col min="513" max="513" width="7.85546875" customWidth="1"/>
    <col min="514" max="514" width="28.7109375" customWidth="1"/>
    <col min="515" max="515" width="10.28515625" customWidth="1"/>
    <col min="516" max="516" width="18.5703125" customWidth="1"/>
    <col min="517" max="517" width="11.5703125" customWidth="1"/>
    <col min="518" max="518" width="15" customWidth="1"/>
    <col min="519" max="519" width="12" customWidth="1"/>
    <col min="520" max="520" width="15.28515625" customWidth="1"/>
    <col min="521" max="521" width="10.5703125" customWidth="1"/>
    <col min="522" max="522" width="15.7109375" customWidth="1"/>
    <col min="523" max="523" width="11.28515625" customWidth="1"/>
    <col min="524" max="524" width="16" customWidth="1"/>
    <col min="525" max="525" width="10.7109375" customWidth="1"/>
    <col min="526" max="526" width="14.85546875" customWidth="1"/>
    <col min="527" max="527" width="10.85546875" customWidth="1"/>
    <col min="528" max="528" width="17.85546875" customWidth="1"/>
    <col min="769" max="769" width="7.85546875" customWidth="1"/>
    <col min="770" max="770" width="28.7109375" customWidth="1"/>
    <col min="771" max="771" width="10.28515625" customWidth="1"/>
    <col min="772" max="772" width="18.5703125" customWidth="1"/>
    <col min="773" max="773" width="11.5703125" customWidth="1"/>
    <col min="774" max="774" width="15" customWidth="1"/>
    <col min="775" max="775" width="12" customWidth="1"/>
    <col min="776" max="776" width="15.28515625" customWidth="1"/>
    <col min="777" max="777" width="10.5703125" customWidth="1"/>
    <col min="778" max="778" width="15.7109375" customWidth="1"/>
    <col min="779" max="779" width="11.28515625" customWidth="1"/>
    <col min="780" max="780" width="16" customWidth="1"/>
    <col min="781" max="781" width="10.7109375" customWidth="1"/>
    <col min="782" max="782" width="14.85546875" customWidth="1"/>
    <col min="783" max="783" width="10.85546875" customWidth="1"/>
    <col min="784" max="784" width="17.85546875" customWidth="1"/>
    <col min="1025" max="1025" width="7.85546875" customWidth="1"/>
    <col min="1026" max="1026" width="28.7109375" customWidth="1"/>
    <col min="1027" max="1027" width="10.28515625" customWidth="1"/>
    <col min="1028" max="1028" width="18.5703125" customWidth="1"/>
    <col min="1029" max="1029" width="11.5703125" customWidth="1"/>
    <col min="1030" max="1030" width="15" customWidth="1"/>
    <col min="1031" max="1031" width="12" customWidth="1"/>
    <col min="1032" max="1032" width="15.28515625" customWidth="1"/>
    <col min="1033" max="1033" width="10.5703125" customWidth="1"/>
    <col min="1034" max="1034" width="15.7109375" customWidth="1"/>
    <col min="1035" max="1035" width="11.28515625" customWidth="1"/>
    <col min="1036" max="1036" width="16" customWidth="1"/>
    <col min="1037" max="1037" width="10.7109375" customWidth="1"/>
    <col min="1038" max="1038" width="14.85546875" customWidth="1"/>
    <col min="1039" max="1039" width="10.85546875" customWidth="1"/>
    <col min="1040" max="1040" width="17.85546875" customWidth="1"/>
    <col min="1281" max="1281" width="7.85546875" customWidth="1"/>
    <col min="1282" max="1282" width="28.7109375" customWidth="1"/>
    <col min="1283" max="1283" width="10.28515625" customWidth="1"/>
    <col min="1284" max="1284" width="18.5703125" customWidth="1"/>
    <col min="1285" max="1285" width="11.5703125" customWidth="1"/>
    <col min="1286" max="1286" width="15" customWidth="1"/>
    <col min="1287" max="1287" width="12" customWidth="1"/>
    <col min="1288" max="1288" width="15.28515625" customWidth="1"/>
    <col min="1289" max="1289" width="10.5703125" customWidth="1"/>
    <col min="1290" max="1290" width="15.7109375" customWidth="1"/>
    <col min="1291" max="1291" width="11.28515625" customWidth="1"/>
    <col min="1292" max="1292" width="16" customWidth="1"/>
    <col min="1293" max="1293" width="10.7109375" customWidth="1"/>
    <col min="1294" max="1294" width="14.85546875" customWidth="1"/>
    <col min="1295" max="1295" width="10.85546875" customWidth="1"/>
    <col min="1296" max="1296" width="17.85546875" customWidth="1"/>
    <col min="1537" max="1537" width="7.85546875" customWidth="1"/>
    <col min="1538" max="1538" width="28.7109375" customWidth="1"/>
    <col min="1539" max="1539" width="10.28515625" customWidth="1"/>
    <col min="1540" max="1540" width="18.5703125" customWidth="1"/>
    <col min="1541" max="1541" width="11.5703125" customWidth="1"/>
    <col min="1542" max="1542" width="15" customWidth="1"/>
    <col min="1543" max="1543" width="12" customWidth="1"/>
    <col min="1544" max="1544" width="15.28515625" customWidth="1"/>
    <col min="1545" max="1545" width="10.5703125" customWidth="1"/>
    <col min="1546" max="1546" width="15.7109375" customWidth="1"/>
    <col min="1547" max="1547" width="11.28515625" customWidth="1"/>
    <col min="1548" max="1548" width="16" customWidth="1"/>
    <col min="1549" max="1549" width="10.7109375" customWidth="1"/>
    <col min="1550" max="1550" width="14.85546875" customWidth="1"/>
    <col min="1551" max="1551" width="10.85546875" customWidth="1"/>
    <col min="1552" max="1552" width="17.85546875" customWidth="1"/>
    <col min="1793" max="1793" width="7.85546875" customWidth="1"/>
    <col min="1794" max="1794" width="28.7109375" customWidth="1"/>
    <col min="1795" max="1795" width="10.28515625" customWidth="1"/>
    <col min="1796" max="1796" width="18.5703125" customWidth="1"/>
    <col min="1797" max="1797" width="11.5703125" customWidth="1"/>
    <col min="1798" max="1798" width="15" customWidth="1"/>
    <col min="1799" max="1799" width="12" customWidth="1"/>
    <col min="1800" max="1800" width="15.28515625" customWidth="1"/>
    <col min="1801" max="1801" width="10.5703125" customWidth="1"/>
    <col min="1802" max="1802" width="15.7109375" customWidth="1"/>
    <col min="1803" max="1803" width="11.28515625" customWidth="1"/>
    <col min="1804" max="1804" width="16" customWidth="1"/>
    <col min="1805" max="1805" width="10.7109375" customWidth="1"/>
    <col min="1806" max="1806" width="14.85546875" customWidth="1"/>
    <col min="1807" max="1807" width="10.85546875" customWidth="1"/>
    <col min="1808" max="1808" width="17.85546875" customWidth="1"/>
    <col min="2049" max="2049" width="7.85546875" customWidth="1"/>
    <col min="2050" max="2050" width="28.7109375" customWidth="1"/>
    <col min="2051" max="2051" width="10.28515625" customWidth="1"/>
    <col min="2052" max="2052" width="18.5703125" customWidth="1"/>
    <col min="2053" max="2053" width="11.5703125" customWidth="1"/>
    <col min="2054" max="2054" width="15" customWidth="1"/>
    <col min="2055" max="2055" width="12" customWidth="1"/>
    <col min="2056" max="2056" width="15.28515625" customWidth="1"/>
    <col min="2057" max="2057" width="10.5703125" customWidth="1"/>
    <col min="2058" max="2058" width="15.7109375" customWidth="1"/>
    <col min="2059" max="2059" width="11.28515625" customWidth="1"/>
    <col min="2060" max="2060" width="16" customWidth="1"/>
    <col min="2061" max="2061" width="10.7109375" customWidth="1"/>
    <col min="2062" max="2062" width="14.85546875" customWidth="1"/>
    <col min="2063" max="2063" width="10.85546875" customWidth="1"/>
    <col min="2064" max="2064" width="17.85546875" customWidth="1"/>
    <col min="2305" max="2305" width="7.85546875" customWidth="1"/>
    <col min="2306" max="2306" width="28.7109375" customWidth="1"/>
    <col min="2307" max="2307" width="10.28515625" customWidth="1"/>
    <col min="2308" max="2308" width="18.5703125" customWidth="1"/>
    <col min="2309" max="2309" width="11.5703125" customWidth="1"/>
    <col min="2310" max="2310" width="15" customWidth="1"/>
    <col min="2311" max="2311" width="12" customWidth="1"/>
    <col min="2312" max="2312" width="15.28515625" customWidth="1"/>
    <col min="2313" max="2313" width="10.5703125" customWidth="1"/>
    <col min="2314" max="2314" width="15.7109375" customWidth="1"/>
    <col min="2315" max="2315" width="11.28515625" customWidth="1"/>
    <col min="2316" max="2316" width="16" customWidth="1"/>
    <col min="2317" max="2317" width="10.7109375" customWidth="1"/>
    <col min="2318" max="2318" width="14.85546875" customWidth="1"/>
    <col min="2319" max="2319" width="10.85546875" customWidth="1"/>
    <col min="2320" max="2320" width="17.85546875" customWidth="1"/>
    <col min="2561" max="2561" width="7.85546875" customWidth="1"/>
    <col min="2562" max="2562" width="28.7109375" customWidth="1"/>
    <col min="2563" max="2563" width="10.28515625" customWidth="1"/>
    <col min="2564" max="2564" width="18.5703125" customWidth="1"/>
    <col min="2565" max="2565" width="11.5703125" customWidth="1"/>
    <col min="2566" max="2566" width="15" customWidth="1"/>
    <col min="2567" max="2567" width="12" customWidth="1"/>
    <col min="2568" max="2568" width="15.28515625" customWidth="1"/>
    <col min="2569" max="2569" width="10.5703125" customWidth="1"/>
    <col min="2570" max="2570" width="15.7109375" customWidth="1"/>
    <col min="2571" max="2571" width="11.28515625" customWidth="1"/>
    <col min="2572" max="2572" width="16" customWidth="1"/>
    <col min="2573" max="2573" width="10.7109375" customWidth="1"/>
    <col min="2574" max="2574" width="14.85546875" customWidth="1"/>
    <col min="2575" max="2575" width="10.85546875" customWidth="1"/>
    <col min="2576" max="2576" width="17.85546875" customWidth="1"/>
    <col min="2817" max="2817" width="7.85546875" customWidth="1"/>
    <col min="2818" max="2818" width="28.7109375" customWidth="1"/>
    <col min="2819" max="2819" width="10.28515625" customWidth="1"/>
    <col min="2820" max="2820" width="18.5703125" customWidth="1"/>
    <col min="2821" max="2821" width="11.5703125" customWidth="1"/>
    <col min="2822" max="2822" width="15" customWidth="1"/>
    <col min="2823" max="2823" width="12" customWidth="1"/>
    <col min="2824" max="2824" width="15.28515625" customWidth="1"/>
    <col min="2825" max="2825" width="10.5703125" customWidth="1"/>
    <col min="2826" max="2826" width="15.7109375" customWidth="1"/>
    <col min="2827" max="2827" width="11.28515625" customWidth="1"/>
    <col min="2828" max="2828" width="16" customWidth="1"/>
    <col min="2829" max="2829" width="10.7109375" customWidth="1"/>
    <col min="2830" max="2830" width="14.85546875" customWidth="1"/>
    <col min="2831" max="2831" width="10.85546875" customWidth="1"/>
    <col min="2832" max="2832" width="17.85546875" customWidth="1"/>
    <col min="3073" max="3073" width="7.85546875" customWidth="1"/>
    <col min="3074" max="3074" width="28.7109375" customWidth="1"/>
    <col min="3075" max="3075" width="10.28515625" customWidth="1"/>
    <col min="3076" max="3076" width="18.5703125" customWidth="1"/>
    <col min="3077" max="3077" width="11.5703125" customWidth="1"/>
    <col min="3078" max="3078" width="15" customWidth="1"/>
    <col min="3079" max="3079" width="12" customWidth="1"/>
    <col min="3080" max="3080" width="15.28515625" customWidth="1"/>
    <col min="3081" max="3081" width="10.5703125" customWidth="1"/>
    <col min="3082" max="3082" width="15.7109375" customWidth="1"/>
    <col min="3083" max="3083" width="11.28515625" customWidth="1"/>
    <col min="3084" max="3084" width="16" customWidth="1"/>
    <col min="3085" max="3085" width="10.7109375" customWidth="1"/>
    <col min="3086" max="3086" width="14.85546875" customWidth="1"/>
    <col min="3087" max="3087" width="10.85546875" customWidth="1"/>
    <col min="3088" max="3088" width="17.85546875" customWidth="1"/>
    <col min="3329" max="3329" width="7.85546875" customWidth="1"/>
    <col min="3330" max="3330" width="28.7109375" customWidth="1"/>
    <col min="3331" max="3331" width="10.28515625" customWidth="1"/>
    <col min="3332" max="3332" width="18.5703125" customWidth="1"/>
    <col min="3333" max="3333" width="11.5703125" customWidth="1"/>
    <col min="3334" max="3334" width="15" customWidth="1"/>
    <col min="3335" max="3335" width="12" customWidth="1"/>
    <col min="3336" max="3336" width="15.28515625" customWidth="1"/>
    <col min="3337" max="3337" width="10.5703125" customWidth="1"/>
    <col min="3338" max="3338" width="15.7109375" customWidth="1"/>
    <col min="3339" max="3339" width="11.28515625" customWidth="1"/>
    <col min="3340" max="3340" width="16" customWidth="1"/>
    <col min="3341" max="3341" width="10.7109375" customWidth="1"/>
    <col min="3342" max="3342" width="14.85546875" customWidth="1"/>
    <col min="3343" max="3343" width="10.85546875" customWidth="1"/>
    <col min="3344" max="3344" width="17.85546875" customWidth="1"/>
    <col min="3585" max="3585" width="7.85546875" customWidth="1"/>
    <col min="3586" max="3586" width="28.7109375" customWidth="1"/>
    <col min="3587" max="3587" width="10.28515625" customWidth="1"/>
    <col min="3588" max="3588" width="18.5703125" customWidth="1"/>
    <col min="3589" max="3589" width="11.5703125" customWidth="1"/>
    <col min="3590" max="3590" width="15" customWidth="1"/>
    <col min="3591" max="3591" width="12" customWidth="1"/>
    <col min="3592" max="3592" width="15.28515625" customWidth="1"/>
    <col min="3593" max="3593" width="10.5703125" customWidth="1"/>
    <col min="3594" max="3594" width="15.7109375" customWidth="1"/>
    <col min="3595" max="3595" width="11.28515625" customWidth="1"/>
    <col min="3596" max="3596" width="16" customWidth="1"/>
    <col min="3597" max="3597" width="10.7109375" customWidth="1"/>
    <col min="3598" max="3598" width="14.85546875" customWidth="1"/>
    <col min="3599" max="3599" width="10.85546875" customWidth="1"/>
    <col min="3600" max="3600" width="17.85546875" customWidth="1"/>
    <col min="3841" max="3841" width="7.85546875" customWidth="1"/>
    <col min="3842" max="3842" width="28.7109375" customWidth="1"/>
    <col min="3843" max="3843" width="10.28515625" customWidth="1"/>
    <col min="3844" max="3844" width="18.5703125" customWidth="1"/>
    <col min="3845" max="3845" width="11.5703125" customWidth="1"/>
    <col min="3846" max="3846" width="15" customWidth="1"/>
    <col min="3847" max="3847" width="12" customWidth="1"/>
    <col min="3848" max="3848" width="15.28515625" customWidth="1"/>
    <col min="3849" max="3849" width="10.5703125" customWidth="1"/>
    <col min="3850" max="3850" width="15.7109375" customWidth="1"/>
    <col min="3851" max="3851" width="11.28515625" customWidth="1"/>
    <col min="3852" max="3852" width="16" customWidth="1"/>
    <col min="3853" max="3853" width="10.7109375" customWidth="1"/>
    <col min="3854" max="3854" width="14.85546875" customWidth="1"/>
    <col min="3855" max="3855" width="10.85546875" customWidth="1"/>
    <col min="3856" max="3856" width="17.85546875" customWidth="1"/>
    <col min="4097" max="4097" width="7.85546875" customWidth="1"/>
    <col min="4098" max="4098" width="28.7109375" customWidth="1"/>
    <col min="4099" max="4099" width="10.28515625" customWidth="1"/>
    <col min="4100" max="4100" width="18.5703125" customWidth="1"/>
    <col min="4101" max="4101" width="11.5703125" customWidth="1"/>
    <col min="4102" max="4102" width="15" customWidth="1"/>
    <col min="4103" max="4103" width="12" customWidth="1"/>
    <col min="4104" max="4104" width="15.28515625" customWidth="1"/>
    <col min="4105" max="4105" width="10.5703125" customWidth="1"/>
    <col min="4106" max="4106" width="15.7109375" customWidth="1"/>
    <col min="4107" max="4107" width="11.28515625" customWidth="1"/>
    <col min="4108" max="4108" width="16" customWidth="1"/>
    <col min="4109" max="4109" width="10.7109375" customWidth="1"/>
    <col min="4110" max="4110" width="14.85546875" customWidth="1"/>
    <col min="4111" max="4111" width="10.85546875" customWidth="1"/>
    <col min="4112" max="4112" width="17.85546875" customWidth="1"/>
    <col min="4353" max="4353" width="7.85546875" customWidth="1"/>
    <col min="4354" max="4354" width="28.7109375" customWidth="1"/>
    <col min="4355" max="4355" width="10.28515625" customWidth="1"/>
    <col min="4356" max="4356" width="18.5703125" customWidth="1"/>
    <col min="4357" max="4357" width="11.5703125" customWidth="1"/>
    <col min="4358" max="4358" width="15" customWidth="1"/>
    <col min="4359" max="4359" width="12" customWidth="1"/>
    <col min="4360" max="4360" width="15.28515625" customWidth="1"/>
    <col min="4361" max="4361" width="10.5703125" customWidth="1"/>
    <col min="4362" max="4362" width="15.7109375" customWidth="1"/>
    <col min="4363" max="4363" width="11.28515625" customWidth="1"/>
    <col min="4364" max="4364" width="16" customWidth="1"/>
    <col min="4365" max="4365" width="10.7109375" customWidth="1"/>
    <col min="4366" max="4366" width="14.85546875" customWidth="1"/>
    <col min="4367" max="4367" width="10.85546875" customWidth="1"/>
    <col min="4368" max="4368" width="17.85546875" customWidth="1"/>
    <col min="4609" max="4609" width="7.85546875" customWidth="1"/>
    <col min="4610" max="4610" width="28.7109375" customWidth="1"/>
    <col min="4611" max="4611" width="10.28515625" customWidth="1"/>
    <col min="4612" max="4612" width="18.5703125" customWidth="1"/>
    <col min="4613" max="4613" width="11.5703125" customWidth="1"/>
    <col min="4614" max="4614" width="15" customWidth="1"/>
    <col min="4615" max="4615" width="12" customWidth="1"/>
    <col min="4616" max="4616" width="15.28515625" customWidth="1"/>
    <col min="4617" max="4617" width="10.5703125" customWidth="1"/>
    <col min="4618" max="4618" width="15.7109375" customWidth="1"/>
    <col min="4619" max="4619" width="11.28515625" customWidth="1"/>
    <col min="4620" max="4620" width="16" customWidth="1"/>
    <col min="4621" max="4621" width="10.7109375" customWidth="1"/>
    <col min="4622" max="4622" width="14.85546875" customWidth="1"/>
    <col min="4623" max="4623" width="10.85546875" customWidth="1"/>
    <col min="4624" max="4624" width="17.85546875" customWidth="1"/>
    <col min="4865" max="4865" width="7.85546875" customWidth="1"/>
    <col min="4866" max="4866" width="28.7109375" customWidth="1"/>
    <col min="4867" max="4867" width="10.28515625" customWidth="1"/>
    <col min="4868" max="4868" width="18.5703125" customWidth="1"/>
    <col min="4869" max="4869" width="11.5703125" customWidth="1"/>
    <col min="4870" max="4870" width="15" customWidth="1"/>
    <col min="4871" max="4871" width="12" customWidth="1"/>
    <col min="4872" max="4872" width="15.28515625" customWidth="1"/>
    <col min="4873" max="4873" width="10.5703125" customWidth="1"/>
    <col min="4874" max="4874" width="15.7109375" customWidth="1"/>
    <col min="4875" max="4875" width="11.28515625" customWidth="1"/>
    <col min="4876" max="4876" width="16" customWidth="1"/>
    <col min="4877" max="4877" width="10.7109375" customWidth="1"/>
    <col min="4878" max="4878" width="14.85546875" customWidth="1"/>
    <col min="4879" max="4879" width="10.85546875" customWidth="1"/>
    <col min="4880" max="4880" width="17.85546875" customWidth="1"/>
    <col min="5121" max="5121" width="7.85546875" customWidth="1"/>
    <col min="5122" max="5122" width="28.7109375" customWidth="1"/>
    <col min="5123" max="5123" width="10.28515625" customWidth="1"/>
    <col min="5124" max="5124" width="18.5703125" customWidth="1"/>
    <col min="5125" max="5125" width="11.5703125" customWidth="1"/>
    <col min="5126" max="5126" width="15" customWidth="1"/>
    <col min="5127" max="5127" width="12" customWidth="1"/>
    <col min="5128" max="5128" width="15.28515625" customWidth="1"/>
    <col min="5129" max="5129" width="10.5703125" customWidth="1"/>
    <col min="5130" max="5130" width="15.7109375" customWidth="1"/>
    <col min="5131" max="5131" width="11.28515625" customWidth="1"/>
    <col min="5132" max="5132" width="16" customWidth="1"/>
    <col min="5133" max="5133" width="10.7109375" customWidth="1"/>
    <col min="5134" max="5134" width="14.85546875" customWidth="1"/>
    <col min="5135" max="5135" width="10.85546875" customWidth="1"/>
    <col min="5136" max="5136" width="17.85546875" customWidth="1"/>
    <col min="5377" max="5377" width="7.85546875" customWidth="1"/>
    <col min="5378" max="5378" width="28.7109375" customWidth="1"/>
    <col min="5379" max="5379" width="10.28515625" customWidth="1"/>
    <col min="5380" max="5380" width="18.5703125" customWidth="1"/>
    <col min="5381" max="5381" width="11.5703125" customWidth="1"/>
    <col min="5382" max="5382" width="15" customWidth="1"/>
    <col min="5383" max="5383" width="12" customWidth="1"/>
    <col min="5384" max="5384" width="15.28515625" customWidth="1"/>
    <col min="5385" max="5385" width="10.5703125" customWidth="1"/>
    <col min="5386" max="5386" width="15.7109375" customWidth="1"/>
    <col min="5387" max="5387" width="11.28515625" customWidth="1"/>
    <col min="5388" max="5388" width="16" customWidth="1"/>
    <col min="5389" max="5389" width="10.7109375" customWidth="1"/>
    <col min="5390" max="5390" width="14.85546875" customWidth="1"/>
    <col min="5391" max="5391" width="10.85546875" customWidth="1"/>
    <col min="5392" max="5392" width="17.85546875" customWidth="1"/>
    <col min="5633" max="5633" width="7.85546875" customWidth="1"/>
    <col min="5634" max="5634" width="28.7109375" customWidth="1"/>
    <col min="5635" max="5635" width="10.28515625" customWidth="1"/>
    <col min="5636" max="5636" width="18.5703125" customWidth="1"/>
    <col min="5637" max="5637" width="11.5703125" customWidth="1"/>
    <col min="5638" max="5638" width="15" customWidth="1"/>
    <col min="5639" max="5639" width="12" customWidth="1"/>
    <col min="5640" max="5640" width="15.28515625" customWidth="1"/>
    <col min="5641" max="5641" width="10.5703125" customWidth="1"/>
    <col min="5642" max="5642" width="15.7109375" customWidth="1"/>
    <col min="5643" max="5643" width="11.28515625" customWidth="1"/>
    <col min="5644" max="5644" width="16" customWidth="1"/>
    <col min="5645" max="5645" width="10.7109375" customWidth="1"/>
    <col min="5646" max="5646" width="14.85546875" customWidth="1"/>
    <col min="5647" max="5647" width="10.85546875" customWidth="1"/>
    <col min="5648" max="5648" width="17.85546875" customWidth="1"/>
    <col min="5889" max="5889" width="7.85546875" customWidth="1"/>
    <col min="5890" max="5890" width="28.7109375" customWidth="1"/>
    <col min="5891" max="5891" width="10.28515625" customWidth="1"/>
    <col min="5892" max="5892" width="18.5703125" customWidth="1"/>
    <col min="5893" max="5893" width="11.5703125" customWidth="1"/>
    <col min="5894" max="5894" width="15" customWidth="1"/>
    <col min="5895" max="5895" width="12" customWidth="1"/>
    <col min="5896" max="5896" width="15.28515625" customWidth="1"/>
    <col min="5897" max="5897" width="10.5703125" customWidth="1"/>
    <col min="5898" max="5898" width="15.7109375" customWidth="1"/>
    <col min="5899" max="5899" width="11.28515625" customWidth="1"/>
    <col min="5900" max="5900" width="16" customWidth="1"/>
    <col min="5901" max="5901" width="10.7109375" customWidth="1"/>
    <col min="5902" max="5902" width="14.85546875" customWidth="1"/>
    <col min="5903" max="5903" width="10.85546875" customWidth="1"/>
    <col min="5904" max="5904" width="17.85546875" customWidth="1"/>
    <col min="6145" max="6145" width="7.85546875" customWidth="1"/>
    <col min="6146" max="6146" width="28.7109375" customWidth="1"/>
    <col min="6147" max="6147" width="10.28515625" customWidth="1"/>
    <col min="6148" max="6148" width="18.5703125" customWidth="1"/>
    <col min="6149" max="6149" width="11.5703125" customWidth="1"/>
    <col min="6150" max="6150" width="15" customWidth="1"/>
    <col min="6151" max="6151" width="12" customWidth="1"/>
    <col min="6152" max="6152" width="15.28515625" customWidth="1"/>
    <col min="6153" max="6153" width="10.5703125" customWidth="1"/>
    <col min="6154" max="6154" width="15.7109375" customWidth="1"/>
    <col min="6155" max="6155" width="11.28515625" customWidth="1"/>
    <col min="6156" max="6156" width="16" customWidth="1"/>
    <col min="6157" max="6157" width="10.7109375" customWidth="1"/>
    <col min="6158" max="6158" width="14.85546875" customWidth="1"/>
    <col min="6159" max="6159" width="10.85546875" customWidth="1"/>
    <col min="6160" max="6160" width="17.85546875" customWidth="1"/>
    <col min="6401" max="6401" width="7.85546875" customWidth="1"/>
    <col min="6402" max="6402" width="28.7109375" customWidth="1"/>
    <col min="6403" max="6403" width="10.28515625" customWidth="1"/>
    <col min="6404" max="6404" width="18.5703125" customWidth="1"/>
    <col min="6405" max="6405" width="11.5703125" customWidth="1"/>
    <col min="6406" max="6406" width="15" customWidth="1"/>
    <col min="6407" max="6407" width="12" customWidth="1"/>
    <col min="6408" max="6408" width="15.28515625" customWidth="1"/>
    <col min="6409" max="6409" width="10.5703125" customWidth="1"/>
    <col min="6410" max="6410" width="15.7109375" customWidth="1"/>
    <col min="6411" max="6411" width="11.28515625" customWidth="1"/>
    <col min="6412" max="6412" width="16" customWidth="1"/>
    <col min="6413" max="6413" width="10.7109375" customWidth="1"/>
    <col min="6414" max="6414" width="14.85546875" customWidth="1"/>
    <col min="6415" max="6415" width="10.85546875" customWidth="1"/>
    <col min="6416" max="6416" width="17.85546875" customWidth="1"/>
    <col min="6657" max="6657" width="7.85546875" customWidth="1"/>
    <col min="6658" max="6658" width="28.7109375" customWidth="1"/>
    <col min="6659" max="6659" width="10.28515625" customWidth="1"/>
    <col min="6660" max="6660" width="18.5703125" customWidth="1"/>
    <col min="6661" max="6661" width="11.5703125" customWidth="1"/>
    <col min="6662" max="6662" width="15" customWidth="1"/>
    <col min="6663" max="6663" width="12" customWidth="1"/>
    <col min="6664" max="6664" width="15.28515625" customWidth="1"/>
    <col min="6665" max="6665" width="10.5703125" customWidth="1"/>
    <col min="6666" max="6666" width="15.7109375" customWidth="1"/>
    <col min="6667" max="6667" width="11.28515625" customWidth="1"/>
    <col min="6668" max="6668" width="16" customWidth="1"/>
    <col min="6669" max="6669" width="10.7109375" customWidth="1"/>
    <col min="6670" max="6670" width="14.85546875" customWidth="1"/>
    <col min="6671" max="6671" width="10.85546875" customWidth="1"/>
    <col min="6672" max="6672" width="17.85546875" customWidth="1"/>
    <col min="6913" max="6913" width="7.85546875" customWidth="1"/>
    <col min="6914" max="6914" width="28.7109375" customWidth="1"/>
    <col min="6915" max="6915" width="10.28515625" customWidth="1"/>
    <col min="6916" max="6916" width="18.5703125" customWidth="1"/>
    <col min="6917" max="6917" width="11.5703125" customWidth="1"/>
    <col min="6918" max="6918" width="15" customWidth="1"/>
    <col min="6919" max="6919" width="12" customWidth="1"/>
    <col min="6920" max="6920" width="15.28515625" customWidth="1"/>
    <col min="6921" max="6921" width="10.5703125" customWidth="1"/>
    <col min="6922" max="6922" width="15.7109375" customWidth="1"/>
    <col min="6923" max="6923" width="11.28515625" customWidth="1"/>
    <col min="6924" max="6924" width="16" customWidth="1"/>
    <col min="6925" max="6925" width="10.7109375" customWidth="1"/>
    <col min="6926" max="6926" width="14.85546875" customWidth="1"/>
    <col min="6927" max="6927" width="10.85546875" customWidth="1"/>
    <col min="6928" max="6928" width="17.85546875" customWidth="1"/>
    <col min="7169" max="7169" width="7.85546875" customWidth="1"/>
    <col min="7170" max="7170" width="28.7109375" customWidth="1"/>
    <col min="7171" max="7171" width="10.28515625" customWidth="1"/>
    <col min="7172" max="7172" width="18.5703125" customWidth="1"/>
    <col min="7173" max="7173" width="11.5703125" customWidth="1"/>
    <col min="7174" max="7174" width="15" customWidth="1"/>
    <col min="7175" max="7175" width="12" customWidth="1"/>
    <col min="7176" max="7176" width="15.28515625" customWidth="1"/>
    <col min="7177" max="7177" width="10.5703125" customWidth="1"/>
    <col min="7178" max="7178" width="15.7109375" customWidth="1"/>
    <col min="7179" max="7179" width="11.28515625" customWidth="1"/>
    <col min="7180" max="7180" width="16" customWidth="1"/>
    <col min="7181" max="7181" width="10.7109375" customWidth="1"/>
    <col min="7182" max="7182" width="14.85546875" customWidth="1"/>
    <col min="7183" max="7183" width="10.85546875" customWidth="1"/>
    <col min="7184" max="7184" width="17.85546875" customWidth="1"/>
    <col min="7425" max="7425" width="7.85546875" customWidth="1"/>
    <col min="7426" max="7426" width="28.7109375" customWidth="1"/>
    <col min="7427" max="7427" width="10.28515625" customWidth="1"/>
    <col min="7428" max="7428" width="18.5703125" customWidth="1"/>
    <col min="7429" max="7429" width="11.5703125" customWidth="1"/>
    <col min="7430" max="7430" width="15" customWidth="1"/>
    <col min="7431" max="7431" width="12" customWidth="1"/>
    <col min="7432" max="7432" width="15.28515625" customWidth="1"/>
    <col min="7433" max="7433" width="10.5703125" customWidth="1"/>
    <col min="7434" max="7434" width="15.7109375" customWidth="1"/>
    <col min="7435" max="7435" width="11.28515625" customWidth="1"/>
    <col min="7436" max="7436" width="16" customWidth="1"/>
    <col min="7437" max="7437" width="10.7109375" customWidth="1"/>
    <col min="7438" max="7438" width="14.85546875" customWidth="1"/>
    <col min="7439" max="7439" width="10.85546875" customWidth="1"/>
    <col min="7440" max="7440" width="17.85546875" customWidth="1"/>
    <col min="7681" max="7681" width="7.85546875" customWidth="1"/>
    <col min="7682" max="7682" width="28.7109375" customWidth="1"/>
    <col min="7683" max="7683" width="10.28515625" customWidth="1"/>
    <col min="7684" max="7684" width="18.5703125" customWidth="1"/>
    <col min="7685" max="7685" width="11.5703125" customWidth="1"/>
    <col min="7686" max="7686" width="15" customWidth="1"/>
    <col min="7687" max="7687" width="12" customWidth="1"/>
    <col min="7688" max="7688" width="15.28515625" customWidth="1"/>
    <col min="7689" max="7689" width="10.5703125" customWidth="1"/>
    <col min="7690" max="7690" width="15.7109375" customWidth="1"/>
    <col min="7691" max="7691" width="11.28515625" customWidth="1"/>
    <col min="7692" max="7692" width="16" customWidth="1"/>
    <col min="7693" max="7693" width="10.7109375" customWidth="1"/>
    <col min="7694" max="7694" width="14.85546875" customWidth="1"/>
    <col min="7695" max="7695" width="10.85546875" customWidth="1"/>
    <col min="7696" max="7696" width="17.85546875" customWidth="1"/>
    <col min="7937" max="7937" width="7.85546875" customWidth="1"/>
    <col min="7938" max="7938" width="28.7109375" customWidth="1"/>
    <col min="7939" max="7939" width="10.28515625" customWidth="1"/>
    <col min="7940" max="7940" width="18.5703125" customWidth="1"/>
    <col min="7941" max="7941" width="11.5703125" customWidth="1"/>
    <col min="7942" max="7942" width="15" customWidth="1"/>
    <col min="7943" max="7943" width="12" customWidth="1"/>
    <col min="7944" max="7944" width="15.28515625" customWidth="1"/>
    <col min="7945" max="7945" width="10.5703125" customWidth="1"/>
    <col min="7946" max="7946" width="15.7109375" customWidth="1"/>
    <col min="7947" max="7947" width="11.28515625" customWidth="1"/>
    <col min="7948" max="7948" width="16" customWidth="1"/>
    <col min="7949" max="7949" width="10.7109375" customWidth="1"/>
    <col min="7950" max="7950" width="14.85546875" customWidth="1"/>
    <col min="7951" max="7951" width="10.85546875" customWidth="1"/>
    <col min="7952" max="7952" width="17.85546875" customWidth="1"/>
    <col min="8193" max="8193" width="7.85546875" customWidth="1"/>
    <col min="8194" max="8194" width="28.7109375" customWidth="1"/>
    <col min="8195" max="8195" width="10.28515625" customWidth="1"/>
    <col min="8196" max="8196" width="18.5703125" customWidth="1"/>
    <col min="8197" max="8197" width="11.5703125" customWidth="1"/>
    <col min="8198" max="8198" width="15" customWidth="1"/>
    <col min="8199" max="8199" width="12" customWidth="1"/>
    <col min="8200" max="8200" width="15.28515625" customWidth="1"/>
    <col min="8201" max="8201" width="10.5703125" customWidth="1"/>
    <col min="8202" max="8202" width="15.7109375" customWidth="1"/>
    <col min="8203" max="8203" width="11.28515625" customWidth="1"/>
    <col min="8204" max="8204" width="16" customWidth="1"/>
    <col min="8205" max="8205" width="10.7109375" customWidth="1"/>
    <col min="8206" max="8206" width="14.85546875" customWidth="1"/>
    <col min="8207" max="8207" width="10.85546875" customWidth="1"/>
    <col min="8208" max="8208" width="17.85546875" customWidth="1"/>
    <col min="8449" max="8449" width="7.85546875" customWidth="1"/>
    <col min="8450" max="8450" width="28.7109375" customWidth="1"/>
    <col min="8451" max="8451" width="10.28515625" customWidth="1"/>
    <col min="8452" max="8452" width="18.5703125" customWidth="1"/>
    <col min="8453" max="8453" width="11.5703125" customWidth="1"/>
    <col min="8454" max="8454" width="15" customWidth="1"/>
    <col min="8455" max="8455" width="12" customWidth="1"/>
    <col min="8456" max="8456" width="15.28515625" customWidth="1"/>
    <col min="8457" max="8457" width="10.5703125" customWidth="1"/>
    <col min="8458" max="8458" width="15.7109375" customWidth="1"/>
    <col min="8459" max="8459" width="11.28515625" customWidth="1"/>
    <col min="8460" max="8460" width="16" customWidth="1"/>
    <col min="8461" max="8461" width="10.7109375" customWidth="1"/>
    <col min="8462" max="8462" width="14.85546875" customWidth="1"/>
    <col min="8463" max="8463" width="10.85546875" customWidth="1"/>
    <col min="8464" max="8464" width="17.85546875" customWidth="1"/>
    <col min="8705" max="8705" width="7.85546875" customWidth="1"/>
    <col min="8706" max="8706" width="28.7109375" customWidth="1"/>
    <col min="8707" max="8707" width="10.28515625" customWidth="1"/>
    <col min="8708" max="8708" width="18.5703125" customWidth="1"/>
    <col min="8709" max="8709" width="11.5703125" customWidth="1"/>
    <col min="8710" max="8710" width="15" customWidth="1"/>
    <col min="8711" max="8711" width="12" customWidth="1"/>
    <col min="8712" max="8712" width="15.28515625" customWidth="1"/>
    <col min="8713" max="8713" width="10.5703125" customWidth="1"/>
    <col min="8714" max="8714" width="15.7109375" customWidth="1"/>
    <col min="8715" max="8715" width="11.28515625" customWidth="1"/>
    <col min="8716" max="8716" width="16" customWidth="1"/>
    <col min="8717" max="8717" width="10.7109375" customWidth="1"/>
    <col min="8718" max="8718" width="14.85546875" customWidth="1"/>
    <col min="8719" max="8719" width="10.85546875" customWidth="1"/>
    <col min="8720" max="8720" width="17.85546875" customWidth="1"/>
    <col min="8961" max="8961" width="7.85546875" customWidth="1"/>
    <col min="8962" max="8962" width="28.7109375" customWidth="1"/>
    <col min="8963" max="8963" width="10.28515625" customWidth="1"/>
    <col min="8964" max="8964" width="18.5703125" customWidth="1"/>
    <col min="8965" max="8965" width="11.5703125" customWidth="1"/>
    <col min="8966" max="8966" width="15" customWidth="1"/>
    <col min="8967" max="8967" width="12" customWidth="1"/>
    <col min="8968" max="8968" width="15.28515625" customWidth="1"/>
    <col min="8969" max="8969" width="10.5703125" customWidth="1"/>
    <col min="8970" max="8970" width="15.7109375" customWidth="1"/>
    <col min="8971" max="8971" width="11.28515625" customWidth="1"/>
    <col min="8972" max="8972" width="16" customWidth="1"/>
    <col min="8973" max="8973" width="10.7109375" customWidth="1"/>
    <col min="8974" max="8974" width="14.85546875" customWidth="1"/>
    <col min="8975" max="8975" width="10.85546875" customWidth="1"/>
    <col min="8976" max="8976" width="17.85546875" customWidth="1"/>
    <col min="9217" max="9217" width="7.85546875" customWidth="1"/>
    <col min="9218" max="9218" width="28.7109375" customWidth="1"/>
    <col min="9219" max="9219" width="10.28515625" customWidth="1"/>
    <col min="9220" max="9220" width="18.5703125" customWidth="1"/>
    <col min="9221" max="9221" width="11.5703125" customWidth="1"/>
    <col min="9222" max="9222" width="15" customWidth="1"/>
    <col min="9223" max="9223" width="12" customWidth="1"/>
    <col min="9224" max="9224" width="15.28515625" customWidth="1"/>
    <col min="9225" max="9225" width="10.5703125" customWidth="1"/>
    <col min="9226" max="9226" width="15.7109375" customWidth="1"/>
    <col min="9227" max="9227" width="11.28515625" customWidth="1"/>
    <col min="9228" max="9228" width="16" customWidth="1"/>
    <col min="9229" max="9229" width="10.7109375" customWidth="1"/>
    <col min="9230" max="9230" width="14.85546875" customWidth="1"/>
    <col min="9231" max="9231" width="10.85546875" customWidth="1"/>
    <col min="9232" max="9232" width="17.85546875" customWidth="1"/>
    <col min="9473" max="9473" width="7.85546875" customWidth="1"/>
    <col min="9474" max="9474" width="28.7109375" customWidth="1"/>
    <col min="9475" max="9475" width="10.28515625" customWidth="1"/>
    <col min="9476" max="9476" width="18.5703125" customWidth="1"/>
    <col min="9477" max="9477" width="11.5703125" customWidth="1"/>
    <col min="9478" max="9478" width="15" customWidth="1"/>
    <col min="9479" max="9479" width="12" customWidth="1"/>
    <col min="9480" max="9480" width="15.28515625" customWidth="1"/>
    <col min="9481" max="9481" width="10.5703125" customWidth="1"/>
    <col min="9482" max="9482" width="15.7109375" customWidth="1"/>
    <col min="9483" max="9483" width="11.28515625" customWidth="1"/>
    <col min="9484" max="9484" width="16" customWidth="1"/>
    <col min="9485" max="9485" width="10.7109375" customWidth="1"/>
    <col min="9486" max="9486" width="14.85546875" customWidth="1"/>
    <col min="9487" max="9487" width="10.85546875" customWidth="1"/>
    <col min="9488" max="9488" width="17.85546875" customWidth="1"/>
    <col min="9729" max="9729" width="7.85546875" customWidth="1"/>
    <col min="9730" max="9730" width="28.7109375" customWidth="1"/>
    <col min="9731" max="9731" width="10.28515625" customWidth="1"/>
    <col min="9732" max="9732" width="18.5703125" customWidth="1"/>
    <col min="9733" max="9733" width="11.5703125" customWidth="1"/>
    <col min="9734" max="9734" width="15" customWidth="1"/>
    <col min="9735" max="9735" width="12" customWidth="1"/>
    <col min="9736" max="9736" width="15.28515625" customWidth="1"/>
    <col min="9737" max="9737" width="10.5703125" customWidth="1"/>
    <col min="9738" max="9738" width="15.7109375" customWidth="1"/>
    <col min="9739" max="9739" width="11.28515625" customWidth="1"/>
    <col min="9740" max="9740" width="16" customWidth="1"/>
    <col min="9741" max="9741" width="10.7109375" customWidth="1"/>
    <col min="9742" max="9742" width="14.85546875" customWidth="1"/>
    <col min="9743" max="9743" width="10.85546875" customWidth="1"/>
    <col min="9744" max="9744" width="17.85546875" customWidth="1"/>
    <col min="9985" max="9985" width="7.85546875" customWidth="1"/>
    <col min="9986" max="9986" width="28.7109375" customWidth="1"/>
    <col min="9987" max="9987" width="10.28515625" customWidth="1"/>
    <col min="9988" max="9988" width="18.5703125" customWidth="1"/>
    <col min="9989" max="9989" width="11.5703125" customWidth="1"/>
    <col min="9990" max="9990" width="15" customWidth="1"/>
    <col min="9991" max="9991" width="12" customWidth="1"/>
    <col min="9992" max="9992" width="15.28515625" customWidth="1"/>
    <col min="9993" max="9993" width="10.5703125" customWidth="1"/>
    <col min="9994" max="9994" width="15.7109375" customWidth="1"/>
    <col min="9995" max="9995" width="11.28515625" customWidth="1"/>
    <col min="9996" max="9996" width="16" customWidth="1"/>
    <col min="9997" max="9997" width="10.7109375" customWidth="1"/>
    <col min="9998" max="9998" width="14.85546875" customWidth="1"/>
    <col min="9999" max="9999" width="10.85546875" customWidth="1"/>
    <col min="10000" max="10000" width="17.85546875" customWidth="1"/>
    <col min="10241" max="10241" width="7.85546875" customWidth="1"/>
    <col min="10242" max="10242" width="28.7109375" customWidth="1"/>
    <col min="10243" max="10243" width="10.28515625" customWidth="1"/>
    <col min="10244" max="10244" width="18.5703125" customWidth="1"/>
    <col min="10245" max="10245" width="11.5703125" customWidth="1"/>
    <col min="10246" max="10246" width="15" customWidth="1"/>
    <col min="10247" max="10247" width="12" customWidth="1"/>
    <col min="10248" max="10248" width="15.28515625" customWidth="1"/>
    <col min="10249" max="10249" width="10.5703125" customWidth="1"/>
    <col min="10250" max="10250" width="15.7109375" customWidth="1"/>
    <col min="10251" max="10251" width="11.28515625" customWidth="1"/>
    <col min="10252" max="10252" width="16" customWidth="1"/>
    <col min="10253" max="10253" width="10.7109375" customWidth="1"/>
    <col min="10254" max="10254" width="14.85546875" customWidth="1"/>
    <col min="10255" max="10255" width="10.85546875" customWidth="1"/>
    <col min="10256" max="10256" width="17.85546875" customWidth="1"/>
    <col min="10497" max="10497" width="7.85546875" customWidth="1"/>
    <col min="10498" max="10498" width="28.7109375" customWidth="1"/>
    <col min="10499" max="10499" width="10.28515625" customWidth="1"/>
    <col min="10500" max="10500" width="18.5703125" customWidth="1"/>
    <col min="10501" max="10501" width="11.5703125" customWidth="1"/>
    <col min="10502" max="10502" width="15" customWidth="1"/>
    <col min="10503" max="10503" width="12" customWidth="1"/>
    <col min="10504" max="10504" width="15.28515625" customWidth="1"/>
    <col min="10505" max="10505" width="10.5703125" customWidth="1"/>
    <col min="10506" max="10506" width="15.7109375" customWidth="1"/>
    <col min="10507" max="10507" width="11.28515625" customWidth="1"/>
    <col min="10508" max="10508" width="16" customWidth="1"/>
    <col min="10509" max="10509" width="10.7109375" customWidth="1"/>
    <col min="10510" max="10510" width="14.85546875" customWidth="1"/>
    <col min="10511" max="10511" width="10.85546875" customWidth="1"/>
    <col min="10512" max="10512" width="17.85546875" customWidth="1"/>
    <col min="10753" max="10753" width="7.85546875" customWidth="1"/>
    <col min="10754" max="10754" width="28.7109375" customWidth="1"/>
    <col min="10755" max="10755" width="10.28515625" customWidth="1"/>
    <col min="10756" max="10756" width="18.5703125" customWidth="1"/>
    <col min="10757" max="10757" width="11.5703125" customWidth="1"/>
    <col min="10758" max="10758" width="15" customWidth="1"/>
    <col min="10759" max="10759" width="12" customWidth="1"/>
    <col min="10760" max="10760" width="15.28515625" customWidth="1"/>
    <col min="10761" max="10761" width="10.5703125" customWidth="1"/>
    <col min="10762" max="10762" width="15.7109375" customWidth="1"/>
    <col min="10763" max="10763" width="11.28515625" customWidth="1"/>
    <col min="10764" max="10764" width="16" customWidth="1"/>
    <col min="10765" max="10765" width="10.7109375" customWidth="1"/>
    <col min="10766" max="10766" width="14.85546875" customWidth="1"/>
    <col min="10767" max="10767" width="10.85546875" customWidth="1"/>
    <col min="10768" max="10768" width="17.85546875" customWidth="1"/>
    <col min="11009" max="11009" width="7.85546875" customWidth="1"/>
    <col min="11010" max="11010" width="28.7109375" customWidth="1"/>
    <col min="11011" max="11011" width="10.28515625" customWidth="1"/>
    <col min="11012" max="11012" width="18.5703125" customWidth="1"/>
    <col min="11013" max="11013" width="11.5703125" customWidth="1"/>
    <col min="11014" max="11014" width="15" customWidth="1"/>
    <col min="11015" max="11015" width="12" customWidth="1"/>
    <col min="11016" max="11016" width="15.28515625" customWidth="1"/>
    <col min="11017" max="11017" width="10.5703125" customWidth="1"/>
    <col min="11018" max="11018" width="15.7109375" customWidth="1"/>
    <col min="11019" max="11019" width="11.28515625" customWidth="1"/>
    <col min="11020" max="11020" width="16" customWidth="1"/>
    <col min="11021" max="11021" width="10.7109375" customWidth="1"/>
    <col min="11022" max="11022" width="14.85546875" customWidth="1"/>
    <col min="11023" max="11023" width="10.85546875" customWidth="1"/>
    <col min="11024" max="11024" width="17.85546875" customWidth="1"/>
    <col min="11265" max="11265" width="7.85546875" customWidth="1"/>
    <col min="11266" max="11266" width="28.7109375" customWidth="1"/>
    <col min="11267" max="11267" width="10.28515625" customWidth="1"/>
    <col min="11268" max="11268" width="18.5703125" customWidth="1"/>
    <col min="11269" max="11269" width="11.5703125" customWidth="1"/>
    <col min="11270" max="11270" width="15" customWidth="1"/>
    <col min="11271" max="11271" width="12" customWidth="1"/>
    <col min="11272" max="11272" width="15.28515625" customWidth="1"/>
    <col min="11273" max="11273" width="10.5703125" customWidth="1"/>
    <col min="11274" max="11274" width="15.7109375" customWidth="1"/>
    <col min="11275" max="11275" width="11.28515625" customWidth="1"/>
    <col min="11276" max="11276" width="16" customWidth="1"/>
    <col min="11277" max="11277" width="10.7109375" customWidth="1"/>
    <col min="11278" max="11278" width="14.85546875" customWidth="1"/>
    <col min="11279" max="11279" width="10.85546875" customWidth="1"/>
    <col min="11280" max="11280" width="17.85546875" customWidth="1"/>
    <col min="11521" max="11521" width="7.85546875" customWidth="1"/>
    <col min="11522" max="11522" width="28.7109375" customWidth="1"/>
    <col min="11523" max="11523" width="10.28515625" customWidth="1"/>
    <col min="11524" max="11524" width="18.5703125" customWidth="1"/>
    <col min="11525" max="11525" width="11.5703125" customWidth="1"/>
    <col min="11526" max="11526" width="15" customWidth="1"/>
    <col min="11527" max="11527" width="12" customWidth="1"/>
    <col min="11528" max="11528" width="15.28515625" customWidth="1"/>
    <col min="11529" max="11529" width="10.5703125" customWidth="1"/>
    <col min="11530" max="11530" width="15.7109375" customWidth="1"/>
    <col min="11531" max="11531" width="11.28515625" customWidth="1"/>
    <col min="11532" max="11532" width="16" customWidth="1"/>
    <col min="11533" max="11533" width="10.7109375" customWidth="1"/>
    <col min="11534" max="11534" width="14.85546875" customWidth="1"/>
    <col min="11535" max="11535" width="10.85546875" customWidth="1"/>
    <col min="11536" max="11536" width="17.85546875" customWidth="1"/>
    <col min="11777" max="11777" width="7.85546875" customWidth="1"/>
    <col min="11778" max="11778" width="28.7109375" customWidth="1"/>
    <col min="11779" max="11779" width="10.28515625" customWidth="1"/>
    <col min="11780" max="11780" width="18.5703125" customWidth="1"/>
    <col min="11781" max="11781" width="11.5703125" customWidth="1"/>
    <col min="11782" max="11782" width="15" customWidth="1"/>
    <col min="11783" max="11783" width="12" customWidth="1"/>
    <col min="11784" max="11784" width="15.28515625" customWidth="1"/>
    <col min="11785" max="11785" width="10.5703125" customWidth="1"/>
    <col min="11786" max="11786" width="15.7109375" customWidth="1"/>
    <col min="11787" max="11787" width="11.28515625" customWidth="1"/>
    <col min="11788" max="11788" width="16" customWidth="1"/>
    <col min="11789" max="11789" width="10.7109375" customWidth="1"/>
    <col min="11790" max="11790" width="14.85546875" customWidth="1"/>
    <col min="11791" max="11791" width="10.85546875" customWidth="1"/>
    <col min="11792" max="11792" width="17.85546875" customWidth="1"/>
    <col min="12033" max="12033" width="7.85546875" customWidth="1"/>
    <col min="12034" max="12034" width="28.7109375" customWidth="1"/>
    <col min="12035" max="12035" width="10.28515625" customWidth="1"/>
    <col min="12036" max="12036" width="18.5703125" customWidth="1"/>
    <col min="12037" max="12037" width="11.5703125" customWidth="1"/>
    <col min="12038" max="12038" width="15" customWidth="1"/>
    <col min="12039" max="12039" width="12" customWidth="1"/>
    <col min="12040" max="12040" width="15.28515625" customWidth="1"/>
    <col min="12041" max="12041" width="10.5703125" customWidth="1"/>
    <col min="12042" max="12042" width="15.7109375" customWidth="1"/>
    <col min="12043" max="12043" width="11.28515625" customWidth="1"/>
    <col min="12044" max="12044" width="16" customWidth="1"/>
    <col min="12045" max="12045" width="10.7109375" customWidth="1"/>
    <col min="12046" max="12046" width="14.85546875" customWidth="1"/>
    <col min="12047" max="12047" width="10.85546875" customWidth="1"/>
    <col min="12048" max="12048" width="17.85546875" customWidth="1"/>
    <col min="12289" max="12289" width="7.85546875" customWidth="1"/>
    <col min="12290" max="12290" width="28.7109375" customWidth="1"/>
    <col min="12291" max="12291" width="10.28515625" customWidth="1"/>
    <col min="12292" max="12292" width="18.5703125" customWidth="1"/>
    <col min="12293" max="12293" width="11.5703125" customWidth="1"/>
    <col min="12294" max="12294" width="15" customWidth="1"/>
    <col min="12295" max="12295" width="12" customWidth="1"/>
    <col min="12296" max="12296" width="15.28515625" customWidth="1"/>
    <col min="12297" max="12297" width="10.5703125" customWidth="1"/>
    <col min="12298" max="12298" width="15.7109375" customWidth="1"/>
    <col min="12299" max="12299" width="11.28515625" customWidth="1"/>
    <col min="12300" max="12300" width="16" customWidth="1"/>
    <col min="12301" max="12301" width="10.7109375" customWidth="1"/>
    <col min="12302" max="12302" width="14.85546875" customWidth="1"/>
    <col min="12303" max="12303" width="10.85546875" customWidth="1"/>
    <col min="12304" max="12304" width="17.85546875" customWidth="1"/>
    <col min="12545" max="12545" width="7.85546875" customWidth="1"/>
    <col min="12546" max="12546" width="28.7109375" customWidth="1"/>
    <col min="12547" max="12547" width="10.28515625" customWidth="1"/>
    <col min="12548" max="12548" width="18.5703125" customWidth="1"/>
    <col min="12549" max="12549" width="11.5703125" customWidth="1"/>
    <col min="12550" max="12550" width="15" customWidth="1"/>
    <col min="12551" max="12551" width="12" customWidth="1"/>
    <col min="12552" max="12552" width="15.28515625" customWidth="1"/>
    <col min="12553" max="12553" width="10.5703125" customWidth="1"/>
    <col min="12554" max="12554" width="15.7109375" customWidth="1"/>
    <col min="12555" max="12555" width="11.28515625" customWidth="1"/>
    <col min="12556" max="12556" width="16" customWidth="1"/>
    <col min="12557" max="12557" width="10.7109375" customWidth="1"/>
    <col min="12558" max="12558" width="14.85546875" customWidth="1"/>
    <col min="12559" max="12559" width="10.85546875" customWidth="1"/>
    <col min="12560" max="12560" width="17.85546875" customWidth="1"/>
    <col min="12801" max="12801" width="7.85546875" customWidth="1"/>
    <col min="12802" max="12802" width="28.7109375" customWidth="1"/>
    <col min="12803" max="12803" width="10.28515625" customWidth="1"/>
    <col min="12804" max="12804" width="18.5703125" customWidth="1"/>
    <col min="12805" max="12805" width="11.5703125" customWidth="1"/>
    <col min="12806" max="12806" width="15" customWidth="1"/>
    <col min="12807" max="12807" width="12" customWidth="1"/>
    <col min="12808" max="12808" width="15.28515625" customWidth="1"/>
    <col min="12809" max="12809" width="10.5703125" customWidth="1"/>
    <col min="12810" max="12810" width="15.7109375" customWidth="1"/>
    <col min="12811" max="12811" width="11.28515625" customWidth="1"/>
    <col min="12812" max="12812" width="16" customWidth="1"/>
    <col min="12813" max="12813" width="10.7109375" customWidth="1"/>
    <col min="12814" max="12814" width="14.85546875" customWidth="1"/>
    <col min="12815" max="12815" width="10.85546875" customWidth="1"/>
    <col min="12816" max="12816" width="17.85546875" customWidth="1"/>
    <col min="13057" max="13057" width="7.85546875" customWidth="1"/>
    <col min="13058" max="13058" width="28.7109375" customWidth="1"/>
    <col min="13059" max="13059" width="10.28515625" customWidth="1"/>
    <col min="13060" max="13060" width="18.5703125" customWidth="1"/>
    <col min="13061" max="13061" width="11.5703125" customWidth="1"/>
    <col min="13062" max="13062" width="15" customWidth="1"/>
    <col min="13063" max="13063" width="12" customWidth="1"/>
    <col min="13064" max="13064" width="15.28515625" customWidth="1"/>
    <col min="13065" max="13065" width="10.5703125" customWidth="1"/>
    <col min="13066" max="13066" width="15.7109375" customWidth="1"/>
    <col min="13067" max="13067" width="11.28515625" customWidth="1"/>
    <col min="13068" max="13068" width="16" customWidth="1"/>
    <col min="13069" max="13069" width="10.7109375" customWidth="1"/>
    <col min="13070" max="13070" width="14.85546875" customWidth="1"/>
    <col min="13071" max="13071" width="10.85546875" customWidth="1"/>
    <col min="13072" max="13072" width="17.85546875" customWidth="1"/>
    <col min="13313" max="13313" width="7.85546875" customWidth="1"/>
    <col min="13314" max="13314" width="28.7109375" customWidth="1"/>
    <col min="13315" max="13315" width="10.28515625" customWidth="1"/>
    <col min="13316" max="13316" width="18.5703125" customWidth="1"/>
    <col min="13317" max="13317" width="11.5703125" customWidth="1"/>
    <col min="13318" max="13318" width="15" customWidth="1"/>
    <col min="13319" max="13319" width="12" customWidth="1"/>
    <col min="13320" max="13320" width="15.28515625" customWidth="1"/>
    <col min="13321" max="13321" width="10.5703125" customWidth="1"/>
    <col min="13322" max="13322" width="15.7109375" customWidth="1"/>
    <col min="13323" max="13323" width="11.28515625" customWidth="1"/>
    <col min="13324" max="13324" width="16" customWidth="1"/>
    <col min="13325" max="13325" width="10.7109375" customWidth="1"/>
    <col min="13326" max="13326" width="14.85546875" customWidth="1"/>
    <col min="13327" max="13327" width="10.85546875" customWidth="1"/>
    <col min="13328" max="13328" width="17.85546875" customWidth="1"/>
    <col min="13569" max="13569" width="7.85546875" customWidth="1"/>
    <col min="13570" max="13570" width="28.7109375" customWidth="1"/>
    <col min="13571" max="13571" width="10.28515625" customWidth="1"/>
    <col min="13572" max="13572" width="18.5703125" customWidth="1"/>
    <col min="13573" max="13573" width="11.5703125" customWidth="1"/>
    <col min="13574" max="13574" width="15" customWidth="1"/>
    <col min="13575" max="13575" width="12" customWidth="1"/>
    <col min="13576" max="13576" width="15.28515625" customWidth="1"/>
    <col min="13577" max="13577" width="10.5703125" customWidth="1"/>
    <col min="13578" max="13578" width="15.7109375" customWidth="1"/>
    <col min="13579" max="13579" width="11.28515625" customWidth="1"/>
    <col min="13580" max="13580" width="16" customWidth="1"/>
    <col min="13581" max="13581" width="10.7109375" customWidth="1"/>
    <col min="13582" max="13582" width="14.85546875" customWidth="1"/>
    <col min="13583" max="13583" width="10.85546875" customWidth="1"/>
    <col min="13584" max="13584" width="17.85546875" customWidth="1"/>
    <col min="13825" max="13825" width="7.85546875" customWidth="1"/>
    <col min="13826" max="13826" width="28.7109375" customWidth="1"/>
    <col min="13827" max="13827" width="10.28515625" customWidth="1"/>
    <col min="13828" max="13828" width="18.5703125" customWidth="1"/>
    <col min="13829" max="13829" width="11.5703125" customWidth="1"/>
    <col min="13830" max="13830" width="15" customWidth="1"/>
    <col min="13831" max="13831" width="12" customWidth="1"/>
    <col min="13832" max="13832" width="15.28515625" customWidth="1"/>
    <col min="13833" max="13833" width="10.5703125" customWidth="1"/>
    <col min="13834" max="13834" width="15.7109375" customWidth="1"/>
    <col min="13835" max="13835" width="11.28515625" customWidth="1"/>
    <col min="13836" max="13836" width="16" customWidth="1"/>
    <col min="13837" max="13837" width="10.7109375" customWidth="1"/>
    <col min="13838" max="13838" width="14.85546875" customWidth="1"/>
    <col min="13839" max="13839" width="10.85546875" customWidth="1"/>
    <col min="13840" max="13840" width="17.85546875" customWidth="1"/>
    <col min="14081" max="14081" width="7.85546875" customWidth="1"/>
    <col min="14082" max="14082" width="28.7109375" customWidth="1"/>
    <col min="14083" max="14083" width="10.28515625" customWidth="1"/>
    <col min="14084" max="14084" width="18.5703125" customWidth="1"/>
    <col min="14085" max="14085" width="11.5703125" customWidth="1"/>
    <col min="14086" max="14086" width="15" customWidth="1"/>
    <col min="14087" max="14087" width="12" customWidth="1"/>
    <col min="14088" max="14088" width="15.28515625" customWidth="1"/>
    <col min="14089" max="14089" width="10.5703125" customWidth="1"/>
    <col min="14090" max="14090" width="15.7109375" customWidth="1"/>
    <col min="14091" max="14091" width="11.28515625" customWidth="1"/>
    <col min="14092" max="14092" width="16" customWidth="1"/>
    <col min="14093" max="14093" width="10.7109375" customWidth="1"/>
    <col min="14094" max="14094" width="14.85546875" customWidth="1"/>
    <col min="14095" max="14095" width="10.85546875" customWidth="1"/>
    <col min="14096" max="14096" width="17.85546875" customWidth="1"/>
    <col min="14337" max="14337" width="7.85546875" customWidth="1"/>
    <col min="14338" max="14338" width="28.7109375" customWidth="1"/>
    <col min="14339" max="14339" width="10.28515625" customWidth="1"/>
    <col min="14340" max="14340" width="18.5703125" customWidth="1"/>
    <col min="14341" max="14341" width="11.5703125" customWidth="1"/>
    <col min="14342" max="14342" width="15" customWidth="1"/>
    <col min="14343" max="14343" width="12" customWidth="1"/>
    <col min="14344" max="14344" width="15.28515625" customWidth="1"/>
    <col min="14345" max="14345" width="10.5703125" customWidth="1"/>
    <col min="14346" max="14346" width="15.7109375" customWidth="1"/>
    <col min="14347" max="14347" width="11.28515625" customWidth="1"/>
    <col min="14348" max="14348" width="16" customWidth="1"/>
    <col min="14349" max="14349" width="10.7109375" customWidth="1"/>
    <col min="14350" max="14350" width="14.85546875" customWidth="1"/>
    <col min="14351" max="14351" width="10.85546875" customWidth="1"/>
    <col min="14352" max="14352" width="17.85546875" customWidth="1"/>
    <col min="14593" max="14593" width="7.85546875" customWidth="1"/>
    <col min="14594" max="14594" width="28.7109375" customWidth="1"/>
    <col min="14595" max="14595" width="10.28515625" customWidth="1"/>
    <col min="14596" max="14596" width="18.5703125" customWidth="1"/>
    <col min="14597" max="14597" width="11.5703125" customWidth="1"/>
    <col min="14598" max="14598" width="15" customWidth="1"/>
    <col min="14599" max="14599" width="12" customWidth="1"/>
    <col min="14600" max="14600" width="15.28515625" customWidth="1"/>
    <col min="14601" max="14601" width="10.5703125" customWidth="1"/>
    <col min="14602" max="14602" width="15.7109375" customWidth="1"/>
    <col min="14603" max="14603" width="11.28515625" customWidth="1"/>
    <col min="14604" max="14604" width="16" customWidth="1"/>
    <col min="14605" max="14605" width="10.7109375" customWidth="1"/>
    <col min="14606" max="14606" width="14.85546875" customWidth="1"/>
    <col min="14607" max="14607" width="10.85546875" customWidth="1"/>
    <col min="14608" max="14608" width="17.85546875" customWidth="1"/>
    <col min="14849" max="14849" width="7.85546875" customWidth="1"/>
    <col min="14850" max="14850" width="28.7109375" customWidth="1"/>
    <col min="14851" max="14851" width="10.28515625" customWidth="1"/>
    <col min="14852" max="14852" width="18.5703125" customWidth="1"/>
    <col min="14853" max="14853" width="11.5703125" customWidth="1"/>
    <col min="14854" max="14854" width="15" customWidth="1"/>
    <col min="14855" max="14855" width="12" customWidth="1"/>
    <col min="14856" max="14856" width="15.28515625" customWidth="1"/>
    <col min="14857" max="14857" width="10.5703125" customWidth="1"/>
    <col min="14858" max="14858" width="15.7109375" customWidth="1"/>
    <col min="14859" max="14859" width="11.28515625" customWidth="1"/>
    <col min="14860" max="14860" width="16" customWidth="1"/>
    <col min="14861" max="14861" width="10.7109375" customWidth="1"/>
    <col min="14862" max="14862" width="14.85546875" customWidth="1"/>
    <col min="14863" max="14863" width="10.85546875" customWidth="1"/>
    <col min="14864" max="14864" width="17.85546875" customWidth="1"/>
    <col min="15105" max="15105" width="7.85546875" customWidth="1"/>
    <col min="15106" max="15106" width="28.7109375" customWidth="1"/>
    <col min="15107" max="15107" width="10.28515625" customWidth="1"/>
    <col min="15108" max="15108" width="18.5703125" customWidth="1"/>
    <col min="15109" max="15109" width="11.5703125" customWidth="1"/>
    <col min="15110" max="15110" width="15" customWidth="1"/>
    <col min="15111" max="15111" width="12" customWidth="1"/>
    <col min="15112" max="15112" width="15.28515625" customWidth="1"/>
    <col min="15113" max="15113" width="10.5703125" customWidth="1"/>
    <col min="15114" max="15114" width="15.7109375" customWidth="1"/>
    <col min="15115" max="15115" width="11.28515625" customWidth="1"/>
    <col min="15116" max="15116" width="16" customWidth="1"/>
    <col min="15117" max="15117" width="10.7109375" customWidth="1"/>
    <col min="15118" max="15118" width="14.85546875" customWidth="1"/>
    <col min="15119" max="15119" width="10.85546875" customWidth="1"/>
    <col min="15120" max="15120" width="17.85546875" customWidth="1"/>
    <col min="15361" max="15361" width="7.85546875" customWidth="1"/>
    <col min="15362" max="15362" width="28.7109375" customWidth="1"/>
    <col min="15363" max="15363" width="10.28515625" customWidth="1"/>
    <col min="15364" max="15364" width="18.5703125" customWidth="1"/>
    <col min="15365" max="15365" width="11.5703125" customWidth="1"/>
    <col min="15366" max="15366" width="15" customWidth="1"/>
    <col min="15367" max="15367" width="12" customWidth="1"/>
    <col min="15368" max="15368" width="15.28515625" customWidth="1"/>
    <col min="15369" max="15369" width="10.5703125" customWidth="1"/>
    <col min="15370" max="15370" width="15.7109375" customWidth="1"/>
    <col min="15371" max="15371" width="11.28515625" customWidth="1"/>
    <col min="15372" max="15372" width="16" customWidth="1"/>
    <col min="15373" max="15373" width="10.7109375" customWidth="1"/>
    <col min="15374" max="15374" width="14.85546875" customWidth="1"/>
    <col min="15375" max="15375" width="10.85546875" customWidth="1"/>
    <col min="15376" max="15376" width="17.85546875" customWidth="1"/>
    <col min="15617" max="15617" width="7.85546875" customWidth="1"/>
    <col min="15618" max="15618" width="28.7109375" customWidth="1"/>
    <col min="15619" max="15619" width="10.28515625" customWidth="1"/>
    <col min="15620" max="15620" width="18.5703125" customWidth="1"/>
    <col min="15621" max="15621" width="11.5703125" customWidth="1"/>
    <col min="15622" max="15622" width="15" customWidth="1"/>
    <col min="15623" max="15623" width="12" customWidth="1"/>
    <col min="15624" max="15624" width="15.28515625" customWidth="1"/>
    <col min="15625" max="15625" width="10.5703125" customWidth="1"/>
    <col min="15626" max="15626" width="15.7109375" customWidth="1"/>
    <col min="15627" max="15627" width="11.28515625" customWidth="1"/>
    <col min="15628" max="15628" width="16" customWidth="1"/>
    <col min="15629" max="15629" width="10.7109375" customWidth="1"/>
    <col min="15630" max="15630" width="14.85546875" customWidth="1"/>
    <col min="15631" max="15631" width="10.85546875" customWidth="1"/>
    <col min="15632" max="15632" width="17.85546875" customWidth="1"/>
    <col min="15873" max="15873" width="7.85546875" customWidth="1"/>
    <col min="15874" max="15874" width="28.7109375" customWidth="1"/>
    <col min="15875" max="15875" width="10.28515625" customWidth="1"/>
    <col min="15876" max="15876" width="18.5703125" customWidth="1"/>
    <col min="15877" max="15877" width="11.5703125" customWidth="1"/>
    <col min="15878" max="15878" width="15" customWidth="1"/>
    <col min="15879" max="15879" width="12" customWidth="1"/>
    <col min="15880" max="15880" width="15.28515625" customWidth="1"/>
    <col min="15881" max="15881" width="10.5703125" customWidth="1"/>
    <col min="15882" max="15882" width="15.7109375" customWidth="1"/>
    <col min="15883" max="15883" width="11.28515625" customWidth="1"/>
    <col min="15884" max="15884" width="16" customWidth="1"/>
    <col min="15885" max="15885" width="10.7109375" customWidth="1"/>
    <col min="15886" max="15886" width="14.85546875" customWidth="1"/>
    <col min="15887" max="15887" width="10.85546875" customWidth="1"/>
    <col min="15888" max="15888" width="17.85546875" customWidth="1"/>
    <col min="16129" max="16129" width="7.85546875" customWidth="1"/>
    <col min="16130" max="16130" width="28.7109375" customWidth="1"/>
    <col min="16131" max="16131" width="10.28515625" customWidth="1"/>
    <col min="16132" max="16132" width="18.5703125" customWidth="1"/>
    <col min="16133" max="16133" width="11.5703125" customWidth="1"/>
    <col min="16134" max="16134" width="15" customWidth="1"/>
    <col min="16135" max="16135" width="12" customWidth="1"/>
    <col min="16136" max="16136" width="15.28515625" customWidth="1"/>
    <col min="16137" max="16137" width="10.5703125" customWidth="1"/>
    <col min="16138" max="16138" width="15.7109375" customWidth="1"/>
    <col min="16139" max="16139" width="11.28515625" customWidth="1"/>
    <col min="16140" max="16140" width="16" customWidth="1"/>
    <col min="16141" max="16141" width="10.7109375" customWidth="1"/>
    <col min="16142" max="16142" width="14.85546875" customWidth="1"/>
    <col min="16143" max="16143" width="10.85546875" customWidth="1"/>
    <col min="16144" max="16144" width="17.85546875" customWidth="1"/>
  </cols>
  <sheetData>
    <row r="1" spans="1:255" ht="15" x14ac:dyDescent="0.2">
      <c r="A1" s="26"/>
      <c r="B1" s="27" t="s">
        <v>87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6"/>
      <c r="N1" s="26"/>
      <c r="O1" s="26"/>
      <c r="P1" s="26"/>
    </row>
    <row r="2" spans="1:255" ht="15.75" thickBot="1" x14ac:dyDescent="0.25">
      <c r="A2" s="27" t="s">
        <v>88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  <c r="M2" s="29"/>
      <c r="N2" s="29"/>
      <c r="O2" s="29"/>
      <c r="P2" s="29"/>
    </row>
    <row r="3" spans="1:255" ht="15.75" x14ac:dyDescent="0.25">
      <c r="A3" s="30" t="s">
        <v>89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255" ht="15.75" x14ac:dyDescent="0.25">
      <c r="A4" s="34" t="s">
        <v>90</v>
      </c>
      <c r="B4" s="35"/>
      <c r="C4" s="29"/>
      <c r="D4" s="29"/>
      <c r="E4" s="29"/>
      <c r="F4" s="36"/>
      <c r="G4" s="29"/>
      <c r="H4" s="29"/>
      <c r="I4" s="29"/>
      <c r="J4" s="29"/>
      <c r="K4" s="29"/>
      <c r="L4" s="29"/>
      <c r="M4" s="29"/>
      <c r="N4" s="29"/>
      <c r="O4" s="29"/>
      <c r="P4" s="37"/>
    </row>
    <row r="5" spans="1:255" ht="15.75" x14ac:dyDescent="0.25">
      <c r="A5" s="34"/>
      <c r="B5" s="35"/>
      <c r="C5" s="29"/>
      <c r="D5" s="29"/>
      <c r="E5" s="29"/>
      <c r="F5" s="74"/>
      <c r="G5" s="74"/>
      <c r="H5" s="38"/>
      <c r="I5" s="29"/>
      <c r="J5" s="29"/>
      <c r="K5" s="29"/>
      <c r="L5" s="29"/>
      <c r="M5" s="29"/>
      <c r="N5" s="29"/>
      <c r="O5" s="29"/>
      <c r="P5" s="37"/>
    </row>
    <row r="6" spans="1:255" ht="15.75" x14ac:dyDescent="0.25">
      <c r="A6" s="34" t="s">
        <v>91</v>
      </c>
      <c r="B6" s="35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7"/>
    </row>
    <row r="7" spans="1:255" ht="15.75" x14ac:dyDescent="0.25">
      <c r="A7" s="34" t="s">
        <v>92</v>
      </c>
      <c r="B7" s="39">
        <f>D32</f>
        <v>109447.4719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7"/>
    </row>
    <row r="8" spans="1:255" ht="16.5" thickBot="1" x14ac:dyDescent="0.3">
      <c r="A8" s="40" t="s">
        <v>117</v>
      </c>
      <c r="B8" s="41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4"/>
    </row>
    <row r="9" spans="1:255" ht="15" x14ac:dyDescent="0.2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45"/>
      <c r="N9" s="45"/>
      <c r="O9" s="45"/>
      <c r="P9" s="45"/>
    </row>
    <row r="10" spans="1:255" ht="15" x14ac:dyDescent="0.2">
      <c r="A10" s="46" t="s">
        <v>93</v>
      </c>
      <c r="B10" s="46" t="s">
        <v>94</v>
      </c>
      <c r="C10" s="46" t="s">
        <v>95</v>
      </c>
      <c r="D10" s="46" t="s">
        <v>96</v>
      </c>
      <c r="E10" s="47"/>
      <c r="F10" s="48" t="s">
        <v>97</v>
      </c>
      <c r="G10" s="48"/>
      <c r="H10" s="48"/>
      <c r="I10" s="48"/>
      <c r="J10" s="48"/>
      <c r="K10" s="48"/>
      <c r="L10" s="48"/>
      <c r="M10" s="45"/>
      <c r="N10" s="45"/>
      <c r="O10" s="45"/>
      <c r="P10" s="49"/>
    </row>
    <row r="11" spans="1:255" ht="15" x14ac:dyDescent="0.2">
      <c r="A11" s="50"/>
      <c r="B11" s="50" t="s">
        <v>98</v>
      </c>
      <c r="C11" s="50" t="s">
        <v>99</v>
      </c>
      <c r="D11" s="50" t="s">
        <v>100</v>
      </c>
      <c r="E11" s="51"/>
      <c r="F11" s="52" t="s">
        <v>101</v>
      </c>
      <c r="G11" s="53"/>
      <c r="H11" s="52" t="s">
        <v>102</v>
      </c>
      <c r="I11" s="53"/>
      <c r="J11" s="54" t="s">
        <v>103</v>
      </c>
      <c r="K11" s="47"/>
      <c r="L11" s="55" t="s">
        <v>104</v>
      </c>
      <c r="M11" s="29"/>
      <c r="N11" s="56" t="s">
        <v>105</v>
      </c>
      <c r="O11" s="29"/>
      <c r="P11" s="56" t="s">
        <v>106</v>
      </c>
    </row>
    <row r="12" spans="1:255" ht="15" x14ac:dyDescent="0.2">
      <c r="A12" s="57"/>
      <c r="B12" s="57"/>
      <c r="C12" s="57"/>
      <c r="D12" s="57" t="s">
        <v>107</v>
      </c>
      <c r="E12" s="57" t="s">
        <v>99</v>
      </c>
      <c r="F12" s="57" t="s">
        <v>108</v>
      </c>
      <c r="G12" s="57" t="s">
        <v>99</v>
      </c>
      <c r="H12" s="57" t="s">
        <v>108</v>
      </c>
      <c r="I12" s="57" t="s">
        <v>99</v>
      </c>
      <c r="J12" s="57" t="s">
        <v>108</v>
      </c>
      <c r="K12" s="57" t="s">
        <v>99</v>
      </c>
      <c r="L12" s="57" t="s">
        <v>108</v>
      </c>
      <c r="M12" s="57" t="s">
        <v>99</v>
      </c>
      <c r="N12" s="57" t="s">
        <v>108</v>
      </c>
      <c r="O12" s="57" t="s">
        <v>99</v>
      </c>
      <c r="P12" s="57" t="s">
        <v>108</v>
      </c>
    </row>
    <row r="13" spans="1:255" s="61" customFormat="1" ht="18" customHeight="1" x14ac:dyDescent="0.2">
      <c r="A13" s="57">
        <v>1</v>
      </c>
      <c r="B13" s="58" t="s">
        <v>118</v>
      </c>
      <c r="C13" s="59">
        <f>D13/D32*100</f>
        <v>100</v>
      </c>
      <c r="D13" s="59">
        <f>ORÇAMENTO!I81</f>
        <v>109447.4719</v>
      </c>
      <c r="E13" s="59">
        <f>F13/D32*100</f>
        <v>20</v>
      </c>
      <c r="F13" s="59">
        <f>D13/5</f>
        <v>21889.49438</v>
      </c>
      <c r="G13" s="59">
        <f>H13/D32*100</f>
        <v>20</v>
      </c>
      <c r="H13" s="59">
        <f>F13</f>
        <v>21889.49438</v>
      </c>
      <c r="I13" s="59">
        <f>J13/D32*100</f>
        <v>20</v>
      </c>
      <c r="J13" s="59">
        <f>F13</f>
        <v>21889.49438</v>
      </c>
      <c r="K13" s="59">
        <f>L13/D32*100</f>
        <v>20</v>
      </c>
      <c r="L13" s="59">
        <f>F13</f>
        <v>21889.49438</v>
      </c>
      <c r="M13" s="59">
        <f>N13/D32*100</f>
        <v>20</v>
      </c>
      <c r="N13" s="59">
        <f>F13</f>
        <v>21889.49438</v>
      </c>
      <c r="O13" s="59">
        <f>P13/D32*100</f>
        <v>0</v>
      </c>
      <c r="P13" s="59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</row>
    <row r="14" spans="1:255" s="61" customFormat="1" ht="18" customHeight="1" x14ac:dyDescent="0.2">
      <c r="A14" s="57"/>
      <c r="B14" s="57"/>
      <c r="C14" s="59">
        <f>D14/D32*100</f>
        <v>0</v>
      </c>
      <c r="D14" s="59">
        <f>[1]Orçamento!H38</f>
        <v>0</v>
      </c>
      <c r="E14" s="59">
        <f>F14/D32*100</f>
        <v>0</v>
      </c>
      <c r="F14" s="59">
        <f>D14</f>
        <v>0</v>
      </c>
      <c r="G14" s="59">
        <f>H14/D32*100</f>
        <v>0</v>
      </c>
      <c r="H14" s="59"/>
      <c r="I14" s="59">
        <f>J14/D32*100</f>
        <v>0</v>
      </c>
      <c r="J14" s="59"/>
      <c r="K14" s="59">
        <f>L14/D32*100</f>
        <v>0</v>
      </c>
      <c r="L14" s="59"/>
      <c r="M14" s="59">
        <f>N14/D32*100</f>
        <v>0</v>
      </c>
      <c r="N14" s="59"/>
      <c r="O14" s="59">
        <f>P14/D32*100</f>
        <v>0</v>
      </c>
      <c r="P14" s="59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</row>
    <row r="15" spans="1:255" s="61" customFormat="1" ht="18" customHeight="1" x14ac:dyDescent="0.2">
      <c r="A15" s="57"/>
      <c r="B15" s="57"/>
      <c r="C15" s="59"/>
      <c r="D15" s="59"/>
      <c r="E15" s="59">
        <f>F15/D32*100</f>
        <v>0</v>
      </c>
      <c r="F15" s="59">
        <f>D15</f>
        <v>0</v>
      </c>
      <c r="G15" s="59">
        <f>H15/D32*100</f>
        <v>0</v>
      </c>
      <c r="H15" s="59"/>
      <c r="I15" s="59">
        <f>J15/D32*100</f>
        <v>0</v>
      </c>
      <c r="J15" s="59"/>
      <c r="K15" s="59">
        <f>L15/D32*100</f>
        <v>0</v>
      </c>
      <c r="L15" s="59"/>
      <c r="M15" s="59">
        <f>N15/D32*100</f>
        <v>0</v>
      </c>
      <c r="N15" s="59"/>
      <c r="O15" s="59">
        <f>P15/D32*100</f>
        <v>0</v>
      </c>
      <c r="P15" s="59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</row>
    <row r="16" spans="1:255" s="61" customFormat="1" ht="18" customHeight="1" x14ac:dyDescent="0.2">
      <c r="A16" s="57"/>
      <c r="B16" s="57"/>
      <c r="C16" s="59">
        <f>D16/D32*100</f>
        <v>0</v>
      </c>
      <c r="D16" s="59"/>
      <c r="E16" s="59">
        <f>F16/D32*100</f>
        <v>0</v>
      </c>
      <c r="F16" s="59"/>
      <c r="G16" s="59">
        <f>H16/D32*100</f>
        <v>0</v>
      </c>
      <c r="H16" s="59">
        <f>D16</f>
        <v>0</v>
      </c>
      <c r="I16" s="59">
        <f>J16/D32*100</f>
        <v>0</v>
      </c>
      <c r="J16" s="59"/>
      <c r="K16" s="59">
        <f>L16/D32*100</f>
        <v>0</v>
      </c>
      <c r="L16" s="59"/>
      <c r="M16" s="59">
        <f>N16/D32*100</f>
        <v>0</v>
      </c>
      <c r="N16" s="59"/>
      <c r="O16" s="59">
        <f>P16/D32*100</f>
        <v>0</v>
      </c>
      <c r="P16" s="59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</row>
    <row r="17" spans="1:255" s="61" customFormat="1" ht="18" customHeight="1" x14ac:dyDescent="0.2">
      <c r="A17" s="57"/>
      <c r="B17" s="57"/>
      <c r="C17" s="59">
        <f>D17/D32*100</f>
        <v>0</v>
      </c>
      <c r="D17" s="59"/>
      <c r="E17" s="59">
        <f>F17/D32*100</f>
        <v>0</v>
      </c>
      <c r="F17" s="59"/>
      <c r="G17" s="59">
        <f>H17/D32*100</f>
        <v>0</v>
      </c>
      <c r="H17" s="59">
        <f>D17*0.2</f>
        <v>0</v>
      </c>
      <c r="I17" s="59">
        <f>J17/D32*100</f>
        <v>0</v>
      </c>
      <c r="J17" s="59">
        <f>D17*0.8</f>
        <v>0</v>
      </c>
      <c r="K17" s="59">
        <f>L17/D32*100</f>
        <v>0</v>
      </c>
      <c r="L17" s="59"/>
      <c r="M17" s="59">
        <f>N17/D32*100</f>
        <v>0</v>
      </c>
      <c r="N17" s="59"/>
      <c r="O17" s="59">
        <f>P17/D32*100</f>
        <v>0</v>
      </c>
      <c r="P17" s="59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</row>
    <row r="18" spans="1:255" s="61" customFormat="1" ht="18" customHeight="1" x14ac:dyDescent="0.2">
      <c r="A18" s="57"/>
      <c r="B18" s="57"/>
      <c r="C18" s="59">
        <f>D18/D32*100</f>
        <v>0</v>
      </c>
      <c r="D18" s="59"/>
      <c r="E18" s="59">
        <f>F18/D32*100</f>
        <v>0</v>
      </c>
      <c r="F18" s="59"/>
      <c r="G18" s="59">
        <f>H18/D32*100</f>
        <v>0</v>
      </c>
      <c r="H18" s="59"/>
      <c r="I18" s="59">
        <f>J18/D32*100</f>
        <v>0</v>
      </c>
      <c r="J18" s="59">
        <f>D18</f>
        <v>0</v>
      </c>
      <c r="K18" s="59">
        <f>L18/D32*100</f>
        <v>0</v>
      </c>
      <c r="L18" s="59"/>
      <c r="M18" s="59">
        <f>N18/D32*100</f>
        <v>0</v>
      </c>
      <c r="N18" s="59"/>
      <c r="O18" s="59">
        <f>P18/D32*100</f>
        <v>0</v>
      </c>
      <c r="P18" s="59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</row>
    <row r="19" spans="1:255" s="61" customFormat="1" ht="18" customHeight="1" x14ac:dyDescent="0.2">
      <c r="A19" s="57"/>
      <c r="B19" s="62"/>
      <c r="C19" s="59">
        <f>D19/D32*100</f>
        <v>0</v>
      </c>
      <c r="D19" s="59"/>
      <c r="E19" s="59">
        <f>F19/D32*100</f>
        <v>0</v>
      </c>
      <c r="F19" s="59"/>
      <c r="G19" s="59">
        <f>H19/D32*100</f>
        <v>0</v>
      </c>
      <c r="H19" s="59"/>
      <c r="I19" s="59">
        <f>J19/D32*100</f>
        <v>0</v>
      </c>
      <c r="J19" s="59">
        <f>D19</f>
        <v>0</v>
      </c>
      <c r="K19" s="59">
        <f>L19/D32*100</f>
        <v>0</v>
      </c>
      <c r="L19" s="59"/>
      <c r="M19" s="59">
        <f>N19/D32*100</f>
        <v>0</v>
      </c>
      <c r="N19" s="59"/>
      <c r="O19" s="59">
        <f>P19/D32*100</f>
        <v>0</v>
      </c>
      <c r="P19" s="5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</row>
    <row r="20" spans="1:255" s="61" customFormat="1" ht="18" customHeight="1" x14ac:dyDescent="0.2">
      <c r="A20" s="57"/>
      <c r="B20" s="57"/>
      <c r="C20" s="59">
        <f>D20/D32*100</f>
        <v>0</v>
      </c>
      <c r="D20" s="59"/>
      <c r="E20" s="59">
        <f>F20/D32*100</f>
        <v>0</v>
      </c>
      <c r="F20" s="59"/>
      <c r="G20" s="59">
        <f>H20/D32*100</f>
        <v>0</v>
      </c>
      <c r="H20" s="59"/>
      <c r="I20" s="59">
        <f>J20/D32*100</f>
        <v>0</v>
      </c>
      <c r="J20" s="59">
        <f>D20</f>
        <v>0</v>
      </c>
      <c r="K20" s="59">
        <f>L20/D32*100</f>
        <v>0</v>
      </c>
      <c r="L20" s="59"/>
      <c r="M20" s="59">
        <f>N20/D32*100</f>
        <v>0</v>
      </c>
      <c r="N20" s="59"/>
      <c r="O20" s="59">
        <f>P20/D32*100</f>
        <v>0</v>
      </c>
      <c r="P20" s="59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</row>
    <row r="21" spans="1:255" s="61" customFormat="1" ht="18" customHeight="1" x14ac:dyDescent="0.2">
      <c r="A21" s="57"/>
      <c r="B21" s="57"/>
      <c r="C21" s="59">
        <f>D21/D32*100</f>
        <v>0</v>
      </c>
      <c r="D21" s="59"/>
      <c r="E21" s="59">
        <f>F21/D32*100</f>
        <v>0</v>
      </c>
      <c r="F21" s="59"/>
      <c r="G21" s="59">
        <f>H21/D32*100</f>
        <v>0</v>
      </c>
      <c r="H21" s="59"/>
      <c r="I21" s="59">
        <f>J21/D32*100</f>
        <v>0</v>
      </c>
      <c r="J21" s="59"/>
      <c r="K21" s="59">
        <f>L21/D32*100</f>
        <v>0</v>
      </c>
      <c r="L21" s="59">
        <f>D21</f>
        <v>0</v>
      </c>
      <c r="M21" s="59">
        <f>N21/D32*100</f>
        <v>0</v>
      </c>
      <c r="N21" s="59"/>
      <c r="O21" s="59">
        <f>P21/D32*100</f>
        <v>0</v>
      </c>
      <c r="P21" s="5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0"/>
      <c r="FP21" s="60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0"/>
      <c r="GD21" s="60"/>
      <c r="GE21" s="60"/>
      <c r="GF21" s="60"/>
      <c r="GG21" s="60"/>
      <c r="GH21" s="60"/>
      <c r="GI21" s="60"/>
      <c r="GJ21" s="60"/>
      <c r="GK21" s="60"/>
      <c r="GL21" s="60"/>
      <c r="GM21" s="60"/>
      <c r="GN21" s="60"/>
      <c r="GO21" s="60"/>
      <c r="GP21" s="60"/>
      <c r="GQ21" s="60"/>
      <c r="GR21" s="60"/>
      <c r="GS21" s="60"/>
      <c r="GT21" s="60"/>
      <c r="GU21" s="60"/>
      <c r="GV21" s="60"/>
      <c r="GW21" s="60"/>
      <c r="GX21" s="60"/>
      <c r="GY21" s="60"/>
      <c r="GZ21" s="60"/>
      <c r="HA21" s="60"/>
      <c r="HB21" s="60"/>
      <c r="HC21" s="60"/>
      <c r="HD21" s="60"/>
      <c r="HE21" s="60"/>
      <c r="HF21" s="60"/>
      <c r="HG21" s="60"/>
      <c r="HH21" s="60"/>
      <c r="HI21" s="60"/>
      <c r="HJ21" s="60"/>
      <c r="HK21" s="60"/>
      <c r="HL21" s="60"/>
      <c r="HM21" s="60"/>
      <c r="HN21" s="60"/>
      <c r="HO21" s="60"/>
      <c r="HP21" s="60"/>
      <c r="HQ21" s="60"/>
      <c r="HR21" s="60"/>
      <c r="HS21" s="60"/>
      <c r="HT21" s="60"/>
      <c r="HU21" s="60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0"/>
      <c r="II21" s="60"/>
      <c r="IJ21" s="60"/>
      <c r="IK21" s="60"/>
      <c r="IL21" s="60"/>
      <c r="IM21" s="60"/>
      <c r="IN21" s="60"/>
      <c r="IO21" s="60"/>
      <c r="IP21" s="60"/>
      <c r="IQ21" s="60"/>
      <c r="IR21" s="60"/>
      <c r="IS21" s="60"/>
      <c r="IT21" s="60"/>
      <c r="IU21" s="60"/>
    </row>
    <row r="22" spans="1:255" s="61" customFormat="1" ht="18" customHeight="1" x14ac:dyDescent="0.2">
      <c r="A22" s="57"/>
      <c r="B22" s="57"/>
      <c r="C22" s="59">
        <f>D22/D32*100</f>
        <v>0</v>
      </c>
      <c r="D22" s="59"/>
      <c r="E22" s="59">
        <f>F22/D33*100</f>
        <v>0</v>
      </c>
      <c r="F22" s="59"/>
      <c r="G22" s="59">
        <f>H22/D32*100</f>
        <v>0</v>
      </c>
      <c r="H22" s="59"/>
      <c r="I22" s="59">
        <f>J22/D32*100</f>
        <v>0</v>
      </c>
      <c r="J22" s="59"/>
      <c r="K22" s="59">
        <f>L22/D32*100</f>
        <v>0</v>
      </c>
      <c r="L22" s="59">
        <f>D22</f>
        <v>0</v>
      </c>
      <c r="M22" s="59">
        <f>N22/D32*100</f>
        <v>0</v>
      </c>
      <c r="N22" s="59"/>
      <c r="O22" s="59">
        <f>P22/D32*100</f>
        <v>0</v>
      </c>
      <c r="P22" s="59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60"/>
      <c r="FK22" s="60"/>
      <c r="FL22" s="60"/>
      <c r="FM22" s="60"/>
      <c r="FN22" s="60"/>
      <c r="FO22" s="60"/>
      <c r="FP22" s="60"/>
      <c r="FQ22" s="60"/>
      <c r="FR22" s="60"/>
      <c r="FS22" s="60"/>
      <c r="FT22" s="60"/>
      <c r="FU22" s="60"/>
      <c r="FV22" s="60"/>
      <c r="FW22" s="60"/>
      <c r="FX22" s="60"/>
      <c r="FY22" s="60"/>
      <c r="FZ22" s="60"/>
      <c r="GA22" s="60"/>
      <c r="GB22" s="60"/>
      <c r="GC22" s="60"/>
      <c r="GD22" s="60"/>
      <c r="GE22" s="60"/>
      <c r="GF22" s="60"/>
      <c r="GG22" s="60"/>
      <c r="GH22" s="60"/>
      <c r="GI22" s="60"/>
      <c r="GJ22" s="60"/>
      <c r="GK22" s="60"/>
      <c r="GL22" s="60"/>
      <c r="GM22" s="60"/>
      <c r="GN22" s="60"/>
      <c r="GO22" s="60"/>
      <c r="GP22" s="60"/>
      <c r="GQ22" s="60"/>
      <c r="GR22" s="60"/>
      <c r="GS22" s="60"/>
      <c r="GT22" s="60"/>
      <c r="GU22" s="60"/>
      <c r="GV22" s="60"/>
      <c r="GW22" s="60"/>
      <c r="GX22" s="60"/>
      <c r="GY22" s="60"/>
      <c r="GZ22" s="60"/>
      <c r="HA22" s="60"/>
      <c r="HB22" s="60"/>
      <c r="HC22" s="60"/>
      <c r="HD22" s="60"/>
      <c r="HE22" s="60"/>
      <c r="HF22" s="60"/>
      <c r="HG22" s="60"/>
      <c r="HH22" s="60"/>
      <c r="HI22" s="60"/>
      <c r="HJ22" s="60"/>
      <c r="HK22" s="60"/>
      <c r="HL22" s="60"/>
      <c r="HM22" s="60"/>
      <c r="HN22" s="60"/>
      <c r="HO22" s="60"/>
      <c r="HP22" s="60"/>
      <c r="HQ22" s="60"/>
      <c r="HR22" s="60"/>
      <c r="HS22" s="60"/>
      <c r="HT22" s="60"/>
      <c r="HU22" s="60"/>
      <c r="HV22" s="60"/>
      <c r="HW22" s="60"/>
      <c r="HX22" s="60"/>
      <c r="HY22" s="60"/>
      <c r="HZ22" s="60"/>
      <c r="IA22" s="60"/>
      <c r="IB22" s="60"/>
      <c r="IC22" s="60"/>
      <c r="ID22" s="60"/>
      <c r="IE22" s="60"/>
      <c r="IF22" s="60"/>
      <c r="IG22" s="60"/>
      <c r="IH22" s="60"/>
      <c r="II22" s="60"/>
      <c r="IJ22" s="60"/>
      <c r="IK22" s="60"/>
      <c r="IL22" s="60"/>
      <c r="IM22" s="60"/>
      <c r="IN22" s="60"/>
      <c r="IO22" s="60"/>
      <c r="IP22" s="60"/>
      <c r="IQ22" s="60"/>
      <c r="IR22" s="60"/>
      <c r="IS22" s="60"/>
      <c r="IT22" s="60"/>
      <c r="IU22" s="60"/>
    </row>
    <row r="23" spans="1:255" s="61" customFormat="1" ht="18" customHeight="1" x14ac:dyDescent="0.2">
      <c r="A23" s="57"/>
      <c r="B23" s="57"/>
      <c r="C23" s="59">
        <f>D23/D32*100</f>
        <v>0</v>
      </c>
      <c r="D23" s="59"/>
      <c r="E23" s="59">
        <f>F23/D32*100</f>
        <v>0</v>
      </c>
      <c r="F23" s="59"/>
      <c r="G23" s="59">
        <f>H23/D32*100</f>
        <v>0</v>
      </c>
      <c r="H23" s="59"/>
      <c r="I23" s="59">
        <f>J23/D32*100</f>
        <v>0</v>
      </c>
      <c r="J23" s="59"/>
      <c r="K23" s="59">
        <f>L23/D32*100</f>
        <v>0</v>
      </c>
      <c r="L23" s="59">
        <f>D23</f>
        <v>0</v>
      </c>
      <c r="M23" s="59">
        <f>N23/D32*100</f>
        <v>0</v>
      </c>
      <c r="N23" s="59"/>
      <c r="O23" s="59">
        <f>P23/D32*100</f>
        <v>0</v>
      </c>
      <c r="P23" s="5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  <c r="FI23" s="60"/>
      <c r="FJ23" s="60"/>
      <c r="FK23" s="60"/>
      <c r="FL23" s="60"/>
      <c r="FM23" s="60"/>
      <c r="FN23" s="60"/>
      <c r="FO23" s="60"/>
      <c r="FP23" s="60"/>
      <c r="FQ23" s="60"/>
      <c r="FR23" s="60"/>
      <c r="FS23" s="60"/>
      <c r="FT23" s="60"/>
      <c r="FU23" s="60"/>
      <c r="FV23" s="60"/>
      <c r="FW23" s="60"/>
      <c r="FX23" s="60"/>
      <c r="FY23" s="60"/>
      <c r="FZ23" s="60"/>
      <c r="GA23" s="60"/>
      <c r="GB23" s="60"/>
      <c r="GC23" s="60"/>
      <c r="GD23" s="60"/>
      <c r="GE23" s="60"/>
      <c r="GF23" s="60"/>
      <c r="GG23" s="60"/>
      <c r="GH23" s="60"/>
      <c r="GI23" s="60"/>
      <c r="GJ23" s="60"/>
      <c r="GK23" s="60"/>
      <c r="GL23" s="60"/>
      <c r="GM23" s="60"/>
      <c r="GN23" s="60"/>
      <c r="GO23" s="60"/>
      <c r="GP23" s="60"/>
      <c r="GQ23" s="60"/>
      <c r="GR23" s="60"/>
      <c r="GS23" s="60"/>
      <c r="GT23" s="60"/>
      <c r="GU23" s="60"/>
      <c r="GV23" s="60"/>
      <c r="GW23" s="60"/>
      <c r="GX23" s="60"/>
      <c r="GY23" s="60"/>
      <c r="GZ23" s="60"/>
      <c r="HA23" s="60"/>
      <c r="HB23" s="60"/>
      <c r="HC23" s="60"/>
      <c r="HD23" s="60"/>
      <c r="HE23" s="60"/>
      <c r="HF23" s="60"/>
      <c r="HG23" s="60"/>
      <c r="HH23" s="60"/>
      <c r="HI23" s="60"/>
      <c r="HJ23" s="60"/>
      <c r="HK23" s="60"/>
      <c r="HL23" s="60"/>
      <c r="HM23" s="60"/>
      <c r="HN23" s="60"/>
      <c r="HO23" s="60"/>
      <c r="HP23" s="60"/>
      <c r="HQ23" s="60"/>
      <c r="HR23" s="60"/>
      <c r="HS23" s="60"/>
      <c r="HT23" s="60"/>
      <c r="HU23" s="60"/>
      <c r="HV23" s="60"/>
      <c r="HW23" s="60"/>
      <c r="HX23" s="60"/>
      <c r="HY23" s="60"/>
      <c r="HZ23" s="60"/>
      <c r="IA23" s="60"/>
      <c r="IB23" s="60"/>
      <c r="IC23" s="60"/>
      <c r="ID23" s="60"/>
      <c r="IE23" s="60"/>
      <c r="IF23" s="60"/>
      <c r="IG23" s="60"/>
      <c r="IH23" s="60"/>
      <c r="II23" s="60"/>
      <c r="IJ23" s="60"/>
      <c r="IK23" s="60"/>
      <c r="IL23" s="60"/>
      <c r="IM23" s="60"/>
      <c r="IN23" s="60"/>
      <c r="IO23" s="60"/>
      <c r="IP23" s="60"/>
      <c r="IQ23" s="60"/>
      <c r="IR23" s="60"/>
      <c r="IS23" s="60"/>
      <c r="IT23" s="60"/>
      <c r="IU23" s="60"/>
    </row>
    <row r="24" spans="1:255" s="61" customFormat="1" ht="18" customHeight="1" x14ac:dyDescent="0.2">
      <c r="A24" s="57"/>
      <c r="B24" s="57"/>
      <c r="C24" s="59">
        <f>D24/D32*100</f>
        <v>0</v>
      </c>
      <c r="D24" s="59"/>
      <c r="E24" s="59">
        <f>F24/D32*100</f>
        <v>0</v>
      </c>
      <c r="F24" s="59"/>
      <c r="G24" s="59">
        <f>H24/D32*100</f>
        <v>0</v>
      </c>
      <c r="H24" s="59"/>
      <c r="I24" s="59">
        <f>J24/D32*100</f>
        <v>0</v>
      </c>
      <c r="J24" s="59"/>
      <c r="K24" s="59">
        <f>L24/D32*100</f>
        <v>0</v>
      </c>
      <c r="L24" s="59">
        <f>D24</f>
        <v>0</v>
      </c>
      <c r="M24" s="59">
        <f>N24/D32*100</f>
        <v>0</v>
      </c>
      <c r="N24" s="59"/>
      <c r="O24" s="59">
        <f>P24/D32*100</f>
        <v>0</v>
      </c>
      <c r="P24" s="5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60"/>
      <c r="FK24" s="60"/>
      <c r="FL24" s="60"/>
      <c r="FM24" s="60"/>
      <c r="FN24" s="60"/>
      <c r="FO24" s="60"/>
      <c r="FP24" s="60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0"/>
      <c r="GD24" s="60"/>
      <c r="GE24" s="60"/>
      <c r="GF24" s="60"/>
      <c r="GG24" s="60"/>
      <c r="GH24" s="60"/>
      <c r="GI24" s="60"/>
      <c r="GJ24" s="60"/>
      <c r="GK24" s="60"/>
      <c r="GL24" s="60"/>
      <c r="GM24" s="60"/>
      <c r="GN24" s="60"/>
      <c r="GO24" s="60"/>
      <c r="GP24" s="60"/>
      <c r="GQ24" s="60"/>
      <c r="GR24" s="60"/>
      <c r="GS24" s="60"/>
      <c r="GT24" s="60"/>
      <c r="GU24" s="60"/>
      <c r="GV24" s="60"/>
      <c r="GW24" s="60"/>
      <c r="GX24" s="60"/>
      <c r="GY24" s="60"/>
      <c r="GZ24" s="60"/>
      <c r="HA24" s="60"/>
      <c r="HB24" s="60"/>
      <c r="HC24" s="60"/>
      <c r="HD24" s="60"/>
      <c r="HE24" s="60"/>
      <c r="HF24" s="60"/>
      <c r="HG24" s="60"/>
      <c r="HH24" s="60"/>
      <c r="HI24" s="60"/>
      <c r="HJ24" s="60"/>
      <c r="HK24" s="60"/>
      <c r="HL24" s="60"/>
      <c r="HM24" s="60"/>
      <c r="HN24" s="60"/>
      <c r="HO24" s="60"/>
      <c r="HP24" s="60"/>
      <c r="HQ24" s="60"/>
      <c r="HR24" s="60"/>
      <c r="HS24" s="60"/>
      <c r="HT24" s="60"/>
      <c r="HU24" s="60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0"/>
      <c r="II24" s="60"/>
      <c r="IJ24" s="60"/>
      <c r="IK24" s="60"/>
      <c r="IL24" s="60"/>
      <c r="IM24" s="60"/>
      <c r="IN24" s="60"/>
      <c r="IO24" s="60"/>
      <c r="IP24" s="60"/>
      <c r="IQ24" s="60"/>
      <c r="IR24" s="60"/>
      <c r="IS24" s="60"/>
      <c r="IT24" s="60"/>
      <c r="IU24" s="60"/>
    </row>
    <row r="25" spans="1:255" s="61" customFormat="1" ht="18" customHeight="1" x14ac:dyDescent="0.2">
      <c r="A25" s="57"/>
      <c r="B25" s="57"/>
      <c r="C25" s="59">
        <f>D25/D32*100</f>
        <v>0</v>
      </c>
      <c r="D25" s="59"/>
      <c r="E25" s="59">
        <f>F25/D32*100</f>
        <v>0</v>
      </c>
      <c r="F25" s="59"/>
      <c r="G25" s="59">
        <f>H25/D32*100</f>
        <v>0</v>
      </c>
      <c r="H25" s="59"/>
      <c r="I25" s="59">
        <f>J25/D32*100</f>
        <v>0</v>
      </c>
      <c r="J25" s="59"/>
      <c r="K25" s="59">
        <f>L25/D32*100</f>
        <v>0</v>
      </c>
      <c r="L25" s="59"/>
      <c r="M25" s="59">
        <f>N25/D32*100</f>
        <v>0</v>
      </c>
      <c r="N25" s="59">
        <f>D25</f>
        <v>0</v>
      </c>
      <c r="O25" s="59">
        <f>P25/D32*100</f>
        <v>0</v>
      </c>
      <c r="P25" s="59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60"/>
      <c r="FK25" s="60"/>
      <c r="FL25" s="60"/>
      <c r="FM25" s="60"/>
      <c r="FN25" s="60"/>
      <c r="FO25" s="60"/>
      <c r="FP25" s="60"/>
      <c r="FQ25" s="60"/>
      <c r="FR25" s="60"/>
      <c r="FS25" s="60"/>
      <c r="FT25" s="60"/>
      <c r="FU25" s="60"/>
      <c r="FV25" s="60"/>
      <c r="FW25" s="60"/>
      <c r="FX25" s="60"/>
      <c r="FY25" s="60"/>
      <c r="FZ25" s="60"/>
      <c r="GA25" s="60"/>
      <c r="GB25" s="60"/>
      <c r="GC25" s="60"/>
      <c r="GD25" s="60"/>
      <c r="GE25" s="60"/>
      <c r="GF25" s="60"/>
      <c r="GG25" s="60"/>
      <c r="GH25" s="60"/>
      <c r="GI25" s="60"/>
      <c r="GJ25" s="60"/>
      <c r="GK25" s="60"/>
      <c r="GL25" s="60"/>
      <c r="GM25" s="60"/>
      <c r="GN25" s="60"/>
      <c r="GO25" s="60"/>
      <c r="GP25" s="60"/>
      <c r="GQ25" s="60"/>
      <c r="GR25" s="60"/>
      <c r="GS25" s="60"/>
      <c r="GT25" s="60"/>
      <c r="GU25" s="60"/>
      <c r="GV25" s="60"/>
      <c r="GW25" s="60"/>
      <c r="GX25" s="60"/>
      <c r="GY25" s="60"/>
      <c r="GZ25" s="60"/>
      <c r="HA25" s="60"/>
      <c r="HB25" s="60"/>
      <c r="HC25" s="60"/>
      <c r="HD25" s="60"/>
      <c r="HE25" s="60"/>
      <c r="HF25" s="60"/>
      <c r="HG25" s="60"/>
      <c r="HH25" s="60"/>
      <c r="HI25" s="60"/>
      <c r="HJ25" s="60"/>
      <c r="HK25" s="60"/>
      <c r="HL25" s="60"/>
      <c r="HM25" s="60"/>
      <c r="HN25" s="60"/>
      <c r="HO25" s="60"/>
      <c r="HP25" s="60"/>
      <c r="HQ25" s="60"/>
      <c r="HR25" s="60"/>
      <c r="HS25" s="60"/>
      <c r="HT25" s="60"/>
      <c r="HU25" s="60"/>
      <c r="HV25" s="60"/>
      <c r="HW25" s="60"/>
      <c r="HX25" s="60"/>
      <c r="HY25" s="60"/>
      <c r="HZ25" s="60"/>
      <c r="IA25" s="60"/>
      <c r="IB25" s="60"/>
      <c r="IC25" s="60"/>
      <c r="ID25" s="60"/>
      <c r="IE25" s="60"/>
      <c r="IF25" s="60"/>
      <c r="IG25" s="60"/>
      <c r="IH25" s="60"/>
      <c r="II25" s="60"/>
      <c r="IJ25" s="60"/>
      <c r="IK25" s="60"/>
      <c r="IL25" s="60"/>
      <c r="IM25" s="60"/>
      <c r="IN25" s="60"/>
      <c r="IO25" s="60"/>
      <c r="IP25" s="60"/>
      <c r="IQ25" s="60"/>
      <c r="IR25" s="60"/>
      <c r="IS25" s="60"/>
      <c r="IT25" s="60"/>
      <c r="IU25" s="60"/>
    </row>
    <row r="26" spans="1:255" s="61" customFormat="1" ht="18" customHeight="1" x14ac:dyDescent="0.2">
      <c r="A26" s="57"/>
      <c r="B26" s="57"/>
      <c r="C26" s="59">
        <f>D26/D32*100</f>
        <v>0</v>
      </c>
      <c r="D26" s="59"/>
      <c r="E26" s="59">
        <f>F26/D32*100</f>
        <v>0</v>
      </c>
      <c r="F26" s="59"/>
      <c r="G26" s="59">
        <f>H26/D32*100</f>
        <v>0</v>
      </c>
      <c r="H26" s="59"/>
      <c r="I26" s="59">
        <f>J26/D32*100</f>
        <v>0</v>
      </c>
      <c r="J26" s="59"/>
      <c r="K26" s="59">
        <f>L26/D32*100</f>
        <v>0</v>
      </c>
      <c r="L26" s="59"/>
      <c r="M26" s="59">
        <f>N26/D32*100</f>
        <v>0</v>
      </c>
      <c r="N26" s="59">
        <f>D26</f>
        <v>0</v>
      </c>
      <c r="O26" s="59">
        <f>P26/D32*100</f>
        <v>0</v>
      </c>
      <c r="P26" s="59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60"/>
      <c r="FK26" s="60"/>
      <c r="FL26" s="60"/>
      <c r="FM26" s="60"/>
      <c r="FN26" s="60"/>
      <c r="FO26" s="60"/>
      <c r="FP26" s="60"/>
      <c r="FQ26" s="60"/>
      <c r="FR26" s="60"/>
      <c r="FS26" s="60"/>
      <c r="FT26" s="60"/>
      <c r="FU26" s="60"/>
      <c r="FV26" s="60"/>
      <c r="FW26" s="60"/>
      <c r="FX26" s="60"/>
      <c r="FY26" s="60"/>
      <c r="FZ26" s="60"/>
      <c r="GA26" s="60"/>
      <c r="GB26" s="60"/>
      <c r="GC26" s="60"/>
      <c r="GD26" s="60"/>
      <c r="GE26" s="60"/>
      <c r="GF26" s="60"/>
      <c r="GG26" s="60"/>
      <c r="GH26" s="60"/>
      <c r="GI26" s="60"/>
      <c r="GJ26" s="60"/>
      <c r="GK26" s="60"/>
      <c r="GL26" s="60"/>
      <c r="GM26" s="60"/>
      <c r="GN26" s="60"/>
      <c r="GO26" s="60"/>
      <c r="GP26" s="60"/>
      <c r="GQ26" s="60"/>
      <c r="GR26" s="60"/>
      <c r="GS26" s="60"/>
      <c r="GT26" s="60"/>
      <c r="GU26" s="60"/>
      <c r="GV26" s="60"/>
      <c r="GW26" s="60"/>
      <c r="GX26" s="60"/>
      <c r="GY26" s="60"/>
      <c r="GZ26" s="60"/>
      <c r="HA26" s="60"/>
      <c r="HB26" s="60"/>
      <c r="HC26" s="60"/>
      <c r="HD26" s="60"/>
      <c r="HE26" s="60"/>
      <c r="HF26" s="60"/>
      <c r="HG26" s="60"/>
      <c r="HH26" s="60"/>
      <c r="HI26" s="60"/>
      <c r="HJ26" s="60"/>
      <c r="HK26" s="60"/>
      <c r="HL26" s="60"/>
      <c r="HM26" s="60"/>
      <c r="HN26" s="60"/>
      <c r="HO26" s="60"/>
      <c r="HP26" s="60"/>
      <c r="HQ26" s="60"/>
      <c r="HR26" s="60"/>
      <c r="HS26" s="60"/>
      <c r="HT26" s="60"/>
      <c r="HU26" s="60"/>
      <c r="HV26" s="60"/>
      <c r="HW26" s="60"/>
      <c r="HX26" s="60"/>
      <c r="HY26" s="60"/>
      <c r="HZ26" s="60"/>
      <c r="IA26" s="60"/>
      <c r="IB26" s="60"/>
      <c r="IC26" s="60"/>
      <c r="ID26" s="60"/>
      <c r="IE26" s="60"/>
      <c r="IF26" s="60"/>
      <c r="IG26" s="60"/>
      <c r="IH26" s="60"/>
      <c r="II26" s="60"/>
      <c r="IJ26" s="60"/>
      <c r="IK26" s="60"/>
      <c r="IL26" s="60"/>
      <c r="IM26" s="60"/>
      <c r="IN26" s="60"/>
      <c r="IO26" s="60"/>
      <c r="IP26" s="60"/>
      <c r="IQ26" s="60"/>
      <c r="IR26" s="60"/>
      <c r="IS26" s="60"/>
      <c r="IT26" s="60"/>
      <c r="IU26" s="60"/>
    </row>
    <row r="27" spans="1:255" s="61" customFormat="1" ht="18" customHeight="1" x14ac:dyDescent="0.2">
      <c r="A27" s="57"/>
      <c r="B27" s="57"/>
      <c r="C27" s="59">
        <f>D27/D32*100</f>
        <v>0</v>
      </c>
      <c r="D27" s="59"/>
      <c r="E27" s="59">
        <f>F27/D32*100</f>
        <v>0</v>
      </c>
      <c r="F27" s="59"/>
      <c r="G27" s="59">
        <f>H27/D32*100</f>
        <v>0</v>
      </c>
      <c r="H27" s="59"/>
      <c r="I27" s="59">
        <f>J27/D32*100</f>
        <v>0</v>
      </c>
      <c r="J27" s="59"/>
      <c r="K27" s="59">
        <f>L27/D32*100</f>
        <v>0</v>
      </c>
      <c r="L27" s="59"/>
      <c r="M27" s="59">
        <f>N27/D32*100</f>
        <v>0</v>
      </c>
      <c r="N27" s="59">
        <f>D27</f>
        <v>0</v>
      </c>
      <c r="O27" s="59">
        <f>P27/D32*100</f>
        <v>0</v>
      </c>
      <c r="P27" s="59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60"/>
      <c r="FK27" s="60"/>
      <c r="FL27" s="60"/>
      <c r="FM27" s="60"/>
      <c r="FN27" s="60"/>
      <c r="FO27" s="60"/>
      <c r="FP27" s="60"/>
      <c r="FQ27" s="60"/>
      <c r="FR27" s="60"/>
      <c r="FS27" s="60"/>
      <c r="FT27" s="60"/>
      <c r="FU27" s="60"/>
      <c r="FV27" s="60"/>
      <c r="FW27" s="60"/>
      <c r="FX27" s="60"/>
      <c r="FY27" s="60"/>
      <c r="FZ27" s="60"/>
      <c r="GA27" s="60"/>
      <c r="GB27" s="60"/>
      <c r="GC27" s="60"/>
      <c r="GD27" s="60"/>
      <c r="GE27" s="60"/>
      <c r="GF27" s="60"/>
      <c r="GG27" s="60"/>
      <c r="GH27" s="60"/>
      <c r="GI27" s="60"/>
      <c r="GJ27" s="60"/>
      <c r="GK27" s="60"/>
      <c r="GL27" s="60"/>
      <c r="GM27" s="60"/>
      <c r="GN27" s="60"/>
      <c r="GO27" s="60"/>
      <c r="GP27" s="60"/>
      <c r="GQ27" s="60"/>
      <c r="GR27" s="60"/>
      <c r="GS27" s="60"/>
      <c r="GT27" s="60"/>
      <c r="GU27" s="60"/>
      <c r="GV27" s="60"/>
      <c r="GW27" s="60"/>
      <c r="GX27" s="60"/>
      <c r="GY27" s="60"/>
      <c r="GZ27" s="60"/>
      <c r="HA27" s="60"/>
      <c r="HB27" s="60"/>
      <c r="HC27" s="60"/>
      <c r="HD27" s="60"/>
      <c r="HE27" s="60"/>
      <c r="HF27" s="60"/>
      <c r="HG27" s="60"/>
      <c r="HH27" s="60"/>
      <c r="HI27" s="60"/>
      <c r="HJ27" s="60"/>
      <c r="HK27" s="60"/>
      <c r="HL27" s="60"/>
      <c r="HM27" s="60"/>
      <c r="HN27" s="60"/>
      <c r="HO27" s="60"/>
      <c r="HP27" s="60"/>
      <c r="HQ27" s="60"/>
      <c r="HR27" s="60"/>
      <c r="HS27" s="60"/>
      <c r="HT27" s="60"/>
      <c r="HU27" s="60"/>
      <c r="HV27" s="60"/>
      <c r="HW27" s="60"/>
      <c r="HX27" s="60"/>
      <c r="HY27" s="60"/>
      <c r="HZ27" s="60"/>
      <c r="IA27" s="60"/>
      <c r="IB27" s="60"/>
      <c r="IC27" s="60"/>
      <c r="ID27" s="60"/>
      <c r="IE27" s="60"/>
      <c r="IF27" s="60"/>
      <c r="IG27" s="60"/>
      <c r="IH27" s="60"/>
      <c r="II27" s="60"/>
      <c r="IJ27" s="60"/>
      <c r="IK27" s="60"/>
      <c r="IL27" s="60"/>
      <c r="IM27" s="60"/>
      <c r="IN27" s="60"/>
      <c r="IO27" s="60"/>
      <c r="IP27" s="60"/>
      <c r="IQ27" s="60"/>
      <c r="IR27" s="60"/>
      <c r="IS27" s="60"/>
      <c r="IT27" s="60"/>
      <c r="IU27" s="60"/>
    </row>
    <row r="28" spans="1:255" s="61" customFormat="1" ht="18" customHeight="1" x14ac:dyDescent="0.2">
      <c r="A28" s="57"/>
      <c r="B28" s="57"/>
      <c r="C28" s="59">
        <f>D28/D32*100</f>
        <v>0</v>
      </c>
      <c r="D28" s="59"/>
      <c r="E28" s="59">
        <f>F28/D32*100</f>
        <v>0</v>
      </c>
      <c r="F28" s="59"/>
      <c r="G28" s="59">
        <f>H28/D32*100</f>
        <v>0</v>
      </c>
      <c r="H28" s="59"/>
      <c r="I28" s="59">
        <f>J28/D32*100</f>
        <v>0</v>
      </c>
      <c r="J28" s="59"/>
      <c r="K28" s="59">
        <f>L28/D32*100</f>
        <v>0</v>
      </c>
      <c r="L28" s="59"/>
      <c r="M28" s="59">
        <f>N28/D32*100</f>
        <v>0</v>
      </c>
      <c r="N28" s="59">
        <f>D28</f>
        <v>0</v>
      </c>
      <c r="O28" s="59">
        <f>P28/D32*100</f>
        <v>0</v>
      </c>
      <c r="P28" s="59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60"/>
      <c r="FK28" s="60"/>
      <c r="FL28" s="60"/>
      <c r="FM28" s="60"/>
      <c r="FN28" s="60"/>
      <c r="FO28" s="60"/>
      <c r="FP28" s="60"/>
      <c r="FQ28" s="60"/>
      <c r="FR28" s="60"/>
      <c r="FS28" s="60"/>
      <c r="FT28" s="60"/>
      <c r="FU28" s="60"/>
      <c r="FV28" s="60"/>
      <c r="FW28" s="60"/>
      <c r="FX28" s="60"/>
      <c r="FY28" s="60"/>
      <c r="FZ28" s="60"/>
      <c r="GA28" s="60"/>
      <c r="GB28" s="60"/>
      <c r="GC28" s="60"/>
      <c r="GD28" s="60"/>
      <c r="GE28" s="60"/>
      <c r="GF28" s="60"/>
      <c r="GG28" s="60"/>
      <c r="GH28" s="60"/>
      <c r="GI28" s="60"/>
      <c r="GJ28" s="60"/>
      <c r="GK28" s="60"/>
      <c r="GL28" s="60"/>
      <c r="GM28" s="60"/>
      <c r="GN28" s="60"/>
      <c r="GO28" s="60"/>
      <c r="GP28" s="60"/>
      <c r="GQ28" s="60"/>
      <c r="GR28" s="60"/>
      <c r="GS28" s="60"/>
      <c r="GT28" s="60"/>
      <c r="GU28" s="60"/>
      <c r="GV28" s="60"/>
      <c r="GW28" s="60"/>
      <c r="GX28" s="60"/>
      <c r="GY28" s="60"/>
      <c r="GZ28" s="60"/>
      <c r="HA28" s="60"/>
      <c r="HB28" s="60"/>
      <c r="HC28" s="60"/>
      <c r="HD28" s="60"/>
      <c r="HE28" s="60"/>
      <c r="HF28" s="60"/>
      <c r="HG28" s="60"/>
      <c r="HH28" s="60"/>
      <c r="HI28" s="60"/>
      <c r="HJ28" s="60"/>
      <c r="HK28" s="60"/>
      <c r="HL28" s="60"/>
      <c r="HM28" s="60"/>
      <c r="HN28" s="60"/>
      <c r="HO28" s="60"/>
      <c r="HP28" s="60"/>
      <c r="HQ28" s="60"/>
      <c r="HR28" s="60"/>
      <c r="HS28" s="60"/>
      <c r="HT28" s="60"/>
      <c r="HU28" s="60"/>
      <c r="HV28" s="60"/>
      <c r="HW28" s="60"/>
      <c r="HX28" s="60"/>
      <c r="HY28" s="60"/>
      <c r="HZ28" s="60"/>
      <c r="IA28" s="60"/>
      <c r="IB28" s="60"/>
      <c r="IC28" s="60"/>
      <c r="ID28" s="60"/>
      <c r="IE28" s="60"/>
      <c r="IF28" s="60"/>
      <c r="IG28" s="60"/>
      <c r="IH28" s="60"/>
      <c r="II28" s="60"/>
      <c r="IJ28" s="60"/>
      <c r="IK28" s="60"/>
      <c r="IL28" s="60"/>
      <c r="IM28" s="60"/>
      <c r="IN28" s="60"/>
      <c r="IO28" s="60"/>
      <c r="IP28" s="60"/>
      <c r="IQ28" s="60"/>
      <c r="IR28" s="60"/>
      <c r="IS28" s="60"/>
      <c r="IT28" s="60"/>
      <c r="IU28" s="60"/>
    </row>
    <row r="29" spans="1:255" s="61" customFormat="1" ht="18" customHeight="1" x14ac:dyDescent="0.2">
      <c r="A29" s="57"/>
      <c r="B29" s="57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60"/>
      <c r="FK29" s="60"/>
      <c r="FL29" s="60"/>
      <c r="FM29" s="60"/>
      <c r="FN29" s="60"/>
      <c r="FO29" s="60"/>
      <c r="FP29" s="60"/>
      <c r="FQ29" s="60"/>
      <c r="FR29" s="60"/>
      <c r="FS29" s="60"/>
      <c r="FT29" s="60"/>
      <c r="FU29" s="60"/>
      <c r="FV29" s="60"/>
      <c r="FW29" s="60"/>
      <c r="FX29" s="60"/>
      <c r="FY29" s="60"/>
      <c r="FZ29" s="60"/>
      <c r="GA29" s="60"/>
      <c r="GB29" s="60"/>
      <c r="GC29" s="60"/>
      <c r="GD29" s="60"/>
      <c r="GE29" s="60"/>
      <c r="GF29" s="60"/>
      <c r="GG29" s="60"/>
      <c r="GH29" s="60"/>
      <c r="GI29" s="60"/>
      <c r="GJ29" s="60"/>
      <c r="GK29" s="60"/>
      <c r="GL29" s="60"/>
      <c r="GM29" s="60"/>
      <c r="GN29" s="60"/>
      <c r="GO29" s="60"/>
      <c r="GP29" s="60"/>
      <c r="GQ29" s="60"/>
      <c r="GR29" s="60"/>
      <c r="GS29" s="60"/>
      <c r="GT29" s="60"/>
      <c r="GU29" s="60"/>
      <c r="GV29" s="60"/>
      <c r="GW29" s="60"/>
      <c r="GX29" s="60"/>
      <c r="GY29" s="60"/>
      <c r="GZ29" s="60"/>
      <c r="HA29" s="60"/>
      <c r="HB29" s="60"/>
      <c r="HC29" s="60"/>
      <c r="HD29" s="60"/>
      <c r="HE29" s="60"/>
      <c r="HF29" s="60"/>
      <c r="HG29" s="60"/>
      <c r="HH29" s="60"/>
      <c r="HI29" s="60"/>
      <c r="HJ29" s="60"/>
      <c r="HK29" s="60"/>
      <c r="HL29" s="60"/>
      <c r="HM29" s="60"/>
      <c r="HN29" s="60"/>
      <c r="HO29" s="60"/>
      <c r="HP29" s="60"/>
      <c r="HQ29" s="60"/>
      <c r="HR29" s="60"/>
      <c r="HS29" s="60"/>
      <c r="HT29" s="60"/>
      <c r="HU29" s="60"/>
      <c r="HV29" s="60"/>
      <c r="HW29" s="60"/>
      <c r="HX29" s="60"/>
      <c r="HY29" s="60"/>
      <c r="HZ29" s="60"/>
      <c r="IA29" s="60"/>
      <c r="IB29" s="60"/>
      <c r="IC29" s="60"/>
      <c r="ID29" s="60"/>
      <c r="IE29" s="60"/>
      <c r="IF29" s="60"/>
      <c r="IG29" s="60"/>
      <c r="IH29" s="60"/>
      <c r="II29" s="60"/>
      <c r="IJ29" s="60"/>
      <c r="IK29" s="60"/>
      <c r="IL29" s="60"/>
      <c r="IM29" s="60"/>
      <c r="IN29" s="60"/>
      <c r="IO29" s="60"/>
      <c r="IP29" s="60"/>
      <c r="IQ29" s="60"/>
      <c r="IR29" s="60"/>
      <c r="IS29" s="60"/>
      <c r="IT29" s="60"/>
      <c r="IU29" s="60"/>
    </row>
    <row r="30" spans="1:255" s="61" customFormat="1" ht="18" customHeight="1" x14ac:dyDescent="0.2">
      <c r="A30" s="57"/>
      <c r="B30" s="57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60"/>
      <c r="FK30" s="60"/>
      <c r="FL30" s="60"/>
      <c r="FM30" s="60"/>
      <c r="FN30" s="60"/>
      <c r="FO30" s="60"/>
      <c r="FP30" s="60"/>
      <c r="FQ30" s="60"/>
      <c r="FR30" s="60"/>
      <c r="FS30" s="60"/>
      <c r="FT30" s="60"/>
      <c r="FU30" s="60"/>
      <c r="FV30" s="60"/>
      <c r="FW30" s="60"/>
      <c r="FX30" s="60"/>
      <c r="FY30" s="60"/>
      <c r="FZ30" s="60"/>
      <c r="GA30" s="60"/>
      <c r="GB30" s="60"/>
      <c r="GC30" s="60"/>
      <c r="GD30" s="60"/>
      <c r="GE30" s="60"/>
      <c r="GF30" s="60"/>
      <c r="GG30" s="60"/>
      <c r="GH30" s="60"/>
      <c r="GI30" s="60"/>
      <c r="GJ30" s="60"/>
      <c r="GK30" s="60"/>
      <c r="GL30" s="60"/>
      <c r="GM30" s="60"/>
      <c r="GN30" s="60"/>
      <c r="GO30" s="60"/>
      <c r="GP30" s="60"/>
      <c r="GQ30" s="60"/>
      <c r="GR30" s="60"/>
      <c r="GS30" s="60"/>
      <c r="GT30" s="60"/>
      <c r="GU30" s="60"/>
      <c r="GV30" s="60"/>
      <c r="GW30" s="60"/>
      <c r="GX30" s="60"/>
      <c r="GY30" s="60"/>
      <c r="GZ30" s="60"/>
      <c r="HA30" s="60"/>
      <c r="HB30" s="60"/>
      <c r="HC30" s="60"/>
      <c r="HD30" s="60"/>
      <c r="HE30" s="60"/>
      <c r="HF30" s="60"/>
      <c r="HG30" s="60"/>
      <c r="HH30" s="60"/>
      <c r="HI30" s="60"/>
      <c r="HJ30" s="60"/>
      <c r="HK30" s="60"/>
      <c r="HL30" s="60"/>
      <c r="HM30" s="60"/>
      <c r="HN30" s="60"/>
      <c r="HO30" s="60"/>
      <c r="HP30" s="60"/>
      <c r="HQ30" s="60"/>
      <c r="HR30" s="60"/>
      <c r="HS30" s="60"/>
      <c r="HT30" s="60"/>
      <c r="HU30" s="60"/>
      <c r="HV30" s="60"/>
      <c r="HW30" s="60"/>
      <c r="HX30" s="60"/>
      <c r="HY30" s="60"/>
      <c r="HZ30" s="60"/>
      <c r="IA30" s="60"/>
      <c r="IB30" s="60"/>
      <c r="IC30" s="60"/>
      <c r="ID30" s="60"/>
      <c r="IE30" s="60"/>
      <c r="IF30" s="60"/>
      <c r="IG30" s="60"/>
      <c r="IH30" s="60"/>
      <c r="II30" s="60"/>
      <c r="IJ30" s="60"/>
      <c r="IK30" s="60"/>
      <c r="IL30" s="60"/>
      <c r="IM30" s="60"/>
      <c r="IN30" s="60"/>
      <c r="IO30" s="60"/>
      <c r="IP30" s="60"/>
      <c r="IQ30" s="60"/>
      <c r="IR30" s="60"/>
      <c r="IS30" s="60"/>
      <c r="IT30" s="60"/>
      <c r="IU30" s="60"/>
    </row>
    <row r="31" spans="1:255" ht="18" customHeight="1" x14ac:dyDescent="0.2">
      <c r="A31" s="29"/>
      <c r="B31" s="29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60"/>
      <c r="FK31" s="60"/>
      <c r="FL31" s="60"/>
      <c r="FM31" s="60"/>
      <c r="FN31" s="60"/>
      <c r="FO31" s="60"/>
      <c r="FP31" s="60"/>
      <c r="FQ31" s="60"/>
      <c r="FR31" s="60"/>
      <c r="FS31" s="60"/>
      <c r="FT31" s="60"/>
      <c r="FU31" s="60"/>
      <c r="FV31" s="60"/>
      <c r="FW31" s="60"/>
      <c r="FX31" s="60"/>
      <c r="FY31" s="60"/>
      <c r="FZ31" s="60"/>
      <c r="GA31" s="60"/>
      <c r="GB31" s="60"/>
      <c r="GC31" s="60"/>
      <c r="GD31" s="60"/>
      <c r="GE31" s="60"/>
      <c r="GF31" s="60"/>
      <c r="GG31" s="60"/>
      <c r="GH31" s="60"/>
      <c r="GI31" s="60"/>
      <c r="GJ31" s="60"/>
      <c r="GK31" s="60"/>
      <c r="GL31" s="60"/>
      <c r="GM31" s="60"/>
      <c r="GN31" s="60"/>
      <c r="GO31" s="60"/>
      <c r="GP31" s="60"/>
      <c r="GQ31" s="60"/>
      <c r="GR31" s="60"/>
      <c r="GS31" s="60"/>
      <c r="GT31" s="60"/>
      <c r="GU31" s="60"/>
      <c r="GV31" s="60"/>
      <c r="GW31" s="60"/>
      <c r="GX31" s="60"/>
      <c r="GY31" s="60"/>
      <c r="GZ31" s="60"/>
      <c r="HA31" s="60"/>
      <c r="HB31" s="60"/>
      <c r="HC31" s="60"/>
      <c r="HD31" s="60"/>
      <c r="HE31" s="60"/>
      <c r="HF31" s="60"/>
      <c r="HG31" s="60"/>
      <c r="HH31" s="60"/>
      <c r="HI31" s="60"/>
      <c r="HJ31" s="60"/>
      <c r="HK31" s="60"/>
      <c r="HL31" s="60"/>
      <c r="HM31" s="60"/>
      <c r="HN31" s="60"/>
      <c r="HO31" s="60"/>
      <c r="HP31" s="60"/>
      <c r="HQ31" s="60"/>
      <c r="HR31" s="60"/>
      <c r="HS31" s="60"/>
      <c r="HT31" s="60"/>
      <c r="HU31" s="60"/>
      <c r="HV31" s="60"/>
      <c r="HW31" s="60"/>
      <c r="HX31" s="60"/>
      <c r="HY31" s="60"/>
      <c r="HZ31" s="60"/>
      <c r="IA31" s="60"/>
      <c r="IB31" s="60"/>
      <c r="IC31" s="60"/>
      <c r="ID31" s="60"/>
      <c r="IE31" s="60"/>
      <c r="IF31" s="60"/>
      <c r="IG31" s="60"/>
      <c r="IH31" s="60"/>
      <c r="II31" s="60"/>
      <c r="IJ31" s="60"/>
      <c r="IK31" s="60"/>
      <c r="IL31" s="60"/>
      <c r="IM31" s="60"/>
      <c r="IN31" s="60"/>
      <c r="IO31" s="60"/>
      <c r="IP31" s="60"/>
      <c r="IQ31" s="60"/>
      <c r="IR31" s="60"/>
      <c r="IS31" s="60"/>
      <c r="IT31" s="60"/>
      <c r="IU31" s="60"/>
    </row>
    <row r="32" spans="1:255" ht="18" customHeight="1" x14ac:dyDescent="0.2">
      <c r="A32" s="46" t="s">
        <v>109</v>
      </c>
      <c r="B32" s="57" t="s">
        <v>110</v>
      </c>
      <c r="C32" s="64">
        <f>C13+C14+C15+C16+C17+C18+C19+C20+C21+C22+C23+C24+C25+C26+C27+C28</f>
        <v>100</v>
      </c>
      <c r="D32" s="59">
        <f t="shared" ref="D32:P32" si="0">D13+D14+D15+D16+D17+D18+D19+D20+D21+D22+D23+D24+D25+D26+D27+D28+D29</f>
        <v>109447.4719</v>
      </c>
      <c r="E32" s="59">
        <f t="shared" si="0"/>
        <v>20</v>
      </c>
      <c r="F32" s="59">
        <f t="shared" si="0"/>
        <v>21889.49438</v>
      </c>
      <c r="G32" s="59">
        <f t="shared" si="0"/>
        <v>20</v>
      </c>
      <c r="H32" s="59">
        <f t="shared" si="0"/>
        <v>21889.49438</v>
      </c>
      <c r="I32" s="59">
        <f t="shared" si="0"/>
        <v>20</v>
      </c>
      <c r="J32" s="59">
        <f t="shared" si="0"/>
        <v>21889.49438</v>
      </c>
      <c r="K32" s="59">
        <f t="shared" si="0"/>
        <v>20</v>
      </c>
      <c r="L32" s="59">
        <f t="shared" si="0"/>
        <v>21889.49438</v>
      </c>
      <c r="M32" s="59">
        <f t="shared" si="0"/>
        <v>20</v>
      </c>
      <c r="N32" s="59">
        <f t="shared" si="0"/>
        <v>21889.49438</v>
      </c>
      <c r="O32" s="59">
        <f t="shared" si="0"/>
        <v>0</v>
      </c>
      <c r="P32" s="59">
        <f t="shared" si="0"/>
        <v>0</v>
      </c>
    </row>
    <row r="33" spans="1:58" ht="18" customHeight="1" x14ac:dyDescent="0.2">
      <c r="A33" s="50" t="s">
        <v>111</v>
      </c>
      <c r="B33" s="57" t="s">
        <v>112</v>
      </c>
      <c r="C33" s="65">
        <f>C32</f>
        <v>100</v>
      </c>
      <c r="D33" s="65">
        <f>D32</f>
        <v>109447.4719</v>
      </c>
      <c r="E33" s="59">
        <f>E32</f>
        <v>20</v>
      </c>
      <c r="F33" s="59">
        <f>F32</f>
        <v>21889.49438</v>
      </c>
      <c r="G33" s="59">
        <f>G32+E33</f>
        <v>40</v>
      </c>
      <c r="H33" s="59">
        <f>H32+F33</f>
        <v>43778.98876</v>
      </c>
      <c r="I33" s="59">
        <f t="shared" ref="I33:N33" si="1">G33+I32</f>
        <v>60</v>
      </c>
      <c r="J33" s="59">
        <f t="shared" si="1"/>
        <v>65668.483139999997</v>
      </c>
      <c r="K33" s="59">
        <f t="shared" si="1"/>
        <v>80</v>
      </c>
      <c r="L33" s="59">
        <f t="shared" si="1"/>
        <v>87557.97752</v>
      </c>
      <c r="M33" s="59">
        <f t="shared" si="1"/>
        <v>100</v>
      </c>
      <c r="N33" s="59">
        <f t="shared" si="1"/>
        <v>109447.4719</v>
      </c>
      <c r="O33" s="59"/>
      <c r="P33" s="59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0"/>
      <c r="BE33" s="60"/>
      <c r="BF33" s="60"/>
    </row>
    <row r="34" spans="1:58" ht="15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58" ht="15" x14ac:dyDescent="0.2">
      <c r="A35" s="26"/>
      <c r="B35" s="26"/>
      <c r="M35" s="26"/>
      <c r="N35" s="26"/>
      <c r="O35" s="26"/>
      <c r="P35" s="26"/>
    </row>
    <row r="36" spans="1:58" ht="15" x14ac:dyDescent="0.2">
      <c r="A36" s="26"/>
      <c r="B36" s="26"/>
      <c r="C36" s="26"/>
      <c r="M36" s="26"/>
      <c r="N36" s="26"/>
      <c r="O36" s="26"/>
      <c r="P36" s="26"/>
    </row>
    <row r="37" spans="1:58" ht="15" x14ac:dyDescent="0.2">
      <c r="A37" s="26"/>
      <c r="B37" s="26"/>
      <c r="C37" s="26" t="str">
        <f>[1]Orçamento!B54</f>
        <v>São José do Herval, 12 de dezembro de 2019.</v>
      </c>
      <c r="M37" s="26"/>
      <c r="N37" s="26"/>
      <c r="O37" s="26"/>
      <c r="P37" s="26"/>
    </row>
    <row r="38" spans="1:58" ht="15" x14ac:dyDescent="0.2">
      <c r="A38" s="26"/>
      <c r="B38" s="26"/>
      <c r="C38" s="26"/>
      <c r="D38" s="26"/>
      <c r="M38" s="26"/>
      <c r="N38" s="26"/>
      <c r="O38" s="26"/>
      <c r="P38" s="26"/>
    </row>
    <row r="39" spans="1:58" ht="15" x14ac:dyDescent="0.2">
      <c r="A39" s="26"/>
      <c r="B39" s="26"/>
      <c r="C39" s="26"/>
      <c r="D39" s="26"/>
      <c r="M39" s="26"/>
      <c r="N39" s="26"/>
      <c r="O39" s="26"/>
      <c r="P39" s="26"/>
    </row>
    <row r="40" spans="1:58" ht="15" x14ac:dyDescent="0.2">
      <c r="A40" s="26"/>
      <c r="B40" s="26"/>
      <c r="C40" s="26"/>
      <c r="D40" s="26"/>
      <c r="M40" s="26"/>
      <c r="N40" s="26"/>
      <c r="O40" s="26"/>
      <c r="P40" s="26"/>
    </row>
    <row r="41" spans="1:58" ht="15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</row>
    <row r="42" spans="1:58" ht="15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4" spans="1:58" ht="15" x14ac:dyDescent="0.2">
      <c r="E44" s="26" t="s">
        <v>113</v>
      </c>
      <c r="F44" s="26"/>
      <c r="G44" s="27"/>
      <c r="H44" s="67"/>
      <c r="I44" s="26"/>
      <c r="J44" s="26" t="s">
        <v>114</v>
      </c>
      <c r="K44" s="26"/>
      <c r="L44" s="26"/>
    </row>
    <row r="45" spans="1:58" ht="15" x14ac:dyDescent="0.2">
      <c r="E45" s="26" t="s">
        <v>83</v>
      </c>
      <c r="F45" s="26"/>
      <c r="G45" s="27"/>
      <c r="H45" s="67"/>
      <c r="I45" s="26"/>
      <c r="J45" s="26" t="str">
        <f>[1]Orçamento!E58</f>
        <v>LAURO RODRIGUES VIEIRA</v>
      </c>
      <c r="K45" s="26"/>
      <c r="L45" s="26"/>
    </row>
    <row r="46" spans="1:58" ht="15" x14ac:dyDescent="0.2">
      <c r="E46" s="26" t="s">
        <v>115</v>
      </c>
      <c r="F46" s="26"/>
      <c r="G46" s="26"/>
      <c r="H46" s="26"/>
      <c r="I46" s="26"/>
      <c r="J46" s="26" t="s">
        <v>116</v>
      </c>
      <c r="K46" s="26"/>
      <c r="L46" s="26"/>
    </row>
  </sheetData>
  <mergeCells count="1">
    <mergeCell ref="F5:G5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ORÇAMENTO</vt:lpstr>
      <vt:lpstr>CRONOGRAMA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Henrique</dc:creator>
  <cp:lastModifiedBy>Win7</cp:lastModifiedBy>
  <cp:lastPrinted>2020-01-09T12:46:06Z</cp:lastPrinted>
  <dcterms:created xsi:type="dcterms:W3CDTF">2014-09-11T13:10:29Z</dcterms:created>
  <dcterms:modified xsi:type="dcterms:W3CDTF">2020-01-20T16:53:30Z</dcterms:modified>
</cp:coreProperties>
</file>