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activeTab="1"/>
  </bookViews>
  <sheets>
    <sheet name="Orçamento" sheetId="1" r:id="rId1"/>
    <sheet name="Cronograma" sheetId="2" r:id="rId2"/>
  </sheets>
  <definedNames>
    <definedName name="_xlnm.Print_Area" localSheetId="0">'Orçamento'!$A$1:$H$61</definedName>
  </definedNames>
  <calcPr fullCalcOnLoad="1"/>
</workbook>
</file>

<file path=xl/sharedStrings.xml><?xml version="1.0" encoding="utf-8"?>
<sst xmlns="http://schemas.openxmlformats.org/spreadsheetml/2006/main" count="117" uniqueCount="76">
  <si>
    <t>Item</t>
  </si>
  <si>
    <t>Discriminação dos Serviços</t>
  </si>
  <si>
    <t>Unid</t>
  </si>
  <si>
    <t>Custo Unitário
R$(B)</t>
  </si>
  <si>
    <t>Valores relativos a 01 unidade</t>
  </si>
  <si>
    <t>Regime de Execução:</t>
  </si>
  <si>
    <t>(    ) Mutirão</t>
  </si>
  <si>
    <t>Quant.
(A)</t>
  </si>
  <si>
    <t>TOTAL</t>
  </si>
  <si>
    <t>Município: SÃO JOSÉ DO HERVAL</t>
  </si>
  <si>
    <t>Felipe dos Santos Zanotelli</t>
  </si>
  <si>
    <t>ORÇAMENTO DISCRIMINADO</t>
  </si>
  <si>
    <t>MATERIAL</t>
  </si>
  <si>
    <t xml:space="preserve">Valor: </t>
  </si>
  <si>
    <t>CRONOGRAMA FÍSICO FINANCEIRO</t>
  </si>
  <si>
    <t>(    ) GLOBAL          (  X  ) INDIVIDUAL</t>
  </si>
  <si>
    <t xml:space="preserve">DISCRIMINAÇÃO DOS </t>
  </si>
  <si>
    <t>Peso</t>
  </si>
  <si>
    <t xml:space="preserve">Valor das Obras </t>
  </si>
  <si>
    <t>MESES</t>
  </si>
  <si>
    <t>SERVIÇOS</t>
  </si>
  <si>
    <t>%</t>
  </si>
  <si>
    <t>e Serviços</t>
  </si>
  <si>
    <t>Mês 1</t>
  </si>
  <si>
    <t>Mês 2</t>
  </si>
  <si>
    <t>Mês 3</t>
  </si>
  <si>
    <t>Mês 4</t>
  </si>
  <si>
    <t>Mês 5</t>
  </si>
  <si>
    <t>Mês 6</t>
  </si>
  <si>
    <t>(R$)</t>
  </si>
  <si>
    <t>R$</t>
  </si>
  <si>
    <t>TO-</t>
  </si>
  <si>
    <t>SIMPLES</t>
  </si>
  <si>
    <t>TAL</t>
  </si>
  <si>
    <t>ACUMULADO</t>
  </si>
  <si>
    <t>____________________________</t>
  </si>
  <si>
    <t>___________________________</t>
  </si>
  <si>
    <t>Engº Civil - CREA 134.451</t>
  </si>
  <si>
    <t>Prefeito Municipal</t>
  </si>
  <si>
    <t>Total Unid c/ BDI
(D).</t>
  </si>
  <si>
    <t>(   ) Adminstração Direta</t>
  </si>
  <si>
    <t>( x ) Empreitada Global</t>
  </si>
  <si>
    <t>(    ) Mão de Obra da Prefeitura Municipal</t>
  </si>
  <si>
    <t>Prazo de Execução: 05 meses</t>
  </si>
  <si>
    <t>Valor em R$ s/ BDI
 (C)=(AxB)</t>
  </si>
  <si>
    <t>Custo c/ BDI R$
(E)=(CxD)</t>
  </si>
  <si>
    <t>LAURO RODRIGUES VIEIRA</t>
  </si>
  <si>
    <t>Localização do Empreendimento:  Rua Fontoura Xavier, São José do Herval.</t>
  </si>
  <si>
    <t>Agente Executor: Pref. Mun. de São José do Herval</t>
  </si>
  <si>
    <t>Prazo de Execução: 01 meses</t>
  </si>
  <si>
    <t>Barrmento monofásico - 63A</t>
  </si>
  <si>
    <t>Barramento trifásico - 63A</t>
  </si>
  <si>
    <t>CD</t>
  </si>
  <si>
    <t>Luminária Slim fit</t>
  </si>
  <si>
    <t>Disjuntor trifásico, 40A, 3kA</t>
  </si>
  <si>
    <t>Tomada com tampa plastibox, incluso caixa</t>
  </si>
  <si>
    <t>Refletor 50w, 6500k</t>
  </si>
  <si>
    <t>Refletor 30w, 6500k</t>
  </si>
  <si>
    <t>Interruptor + tomada com tampa plastibox, incluso caixa</t>
  </si>
  <si>
    <t>Abraçadeira plastibos 1"</t>
  </si>
  <si>
    <t>Tomada trifásica, 3P+T+N 32A</t>
  </si>
  <si>
    <t>Eletroduto plastibox 1"</t>
  </si>
  <si>
    <t>Eletroduto plastibox 3/4"</t>
  </si>
  <si>
    <t>Caixa plastibox 1"</t>
  </si>
  <si>
    <t>Adaptador 1"</t>
  </si>
  <si>
    <t>Fio 1x10mm</t>
  </si>
  <si>
    <t>Fio 1x16mm</t>
  </si>
  <si>
    <t>Fio 1x2,5mm</t>
  </si>
  <si>
    <t>m</t>
  </si>
  <si>
    <t>Disjuntor monofásico</t>
  </si>
  <si>
    <t>Duto PVC 1/1/2"</t>
  </si>
  <si>
    <t>Tampa cega 1"</t>
  </si>
  <si>
    <t>MÃO DE OBRA</t>
  </si>
  <si>
    <t>Mão de obra</t>
  </si>
  <si>
    <t>São José do Herval, 26 de maio de 2020.</t>
  </si>
  <si>
    <t>MATERIAL e MDO</t>
  </si>
</sst>
</file>

<file path=xl/styles.xml><?xml version="1.0" encoding="utf-8"?>
<styleSheet xmlns="http://schemas.openxmlformats.org/spreadsheetml/2006/main">
  <numFmts count="43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&quot;nr&quot;#,##0_);\(&quot;nr&quot;#,##0\)"/>
    <numFmt numFmtId="187" formatCode="&quot;nr&quot;#,##0_);[Red]\(&quot;nr&quot;#,##0\)"/>
    <numFmt numFmtId="188" formatCode="&quot;nr&quot;#,##0.00_);\(&quot;nr&quot;#,##0.00\)"/>
    <numFmt numFmtId="189" formatCode="&quot;nr&quot;#,##0.00_);[Red]\(&quot;nr&quot;#,##0.00\)"/>
    <numFmt numFmtId="190" formatCode="_(&quot;nr&quot;* #,##0_);_(&quot;nr&quot;* \(#,##0\);_(&quot;nr&quot;* &quot;-&quot;_);_(@_)"/>
    <numFmt numFmtId="191" formatCode="_(&quot;nr&quot;* #,##0.00_);_(&quot;nr&quot;* \(#,##0.00\);_(&quot;nr&quot;* &quot;-&quot;??_);_(@_)"/>
    <numFmt numFmtId="192" formatCode="00000"/>
    <numFmt numFmtId="193" formatCode="0.0"/>
    <numFmt numFmtId="194" formatCode="_(* #,##0.000_);_(* \(#,##0.000\);_(* &quot;-&quot;??_);_(@_)"/>
    <numFmt numFmtId="195" formatCode="_(* #,##0.0_);_(* \(#,##0.0\);_(* &quot;-&quot;??_);_(@_)"/>
    <numFmt numFmtId="196" formatCode="_(* #,##0_);_(* \(#,##0\);_(* &quot;-&quot;??_);_(@_)"/>
    <numFmt numFmtId="197" formatCode="0.00%;;"/>
    <numFmt numFmtId="198" formatCode="_(* #,##0.0000_);_(* \(#,##0.0000\);_(* &quot;-&quot;??_);_(@_)"/>
  </numFmts>
  <fonts count="4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179" fontId="4" fillId="0" borderId="21" xfId="6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0" fillId="0" borderId="27" xfId="0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28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0" borderId="31" xfId="0" applyFont="1" applyBorder="1" applyAlignment="1">
      <alignment/>
    </xf>
    <xf numFmtId="179" fontId="2" fillId="0" borderId="32" xfId="0" applyNumberFormat="1" applyFont="1" applyBorder="1" applyAlignment="1">
      <alignment/>
    </xf>
    <xf numFmtId="0" fontId="4" fillId="0" borderId="33" xfId="0" applyFont="1" applyBorder="1" applyAlignment="1">
      <alignment/>
    </xf>
    <xf numFmtId="179" fontId="4" fillId="0" borderId="0" xfId="60" applyFont="1" applyBorder="1" applyAlignment="1">
      <alignment/>
    </xf>
    <xf numFmtId="179" fontId="4" fillId="0" borderId="27" xfId="60" applyFont="1" applyBorder="1" applyAlignment="1">
      <alignment/>
    </xf>
    <xf numFmtId="179" fontId="4" fillId="0" borderId="34" xfId="60" applyFont="1" applyBorder="1" applyAlignment="1">
      <alignment/>
    </xf>
    <xf numFmtId="179" fontId="4" fillId="0" borderId="18" xfId="60" applyFont="1" applyBorder="1" applyAlignment="1">
      <alignment/>
    </xf>
    <xf numFmtId="179" fontId="4" fillId="0" borderId="14" xfId="60" applyFont="1" applyBorder="1" applyAlignment="1">
      <alignment/>
    </xf>
    <xf numFmtId="179" fontId="4" fillId="0" borderId="19" xfId="60" applyFont="1" applyBorder="1" applyAlignment="1">
      <alignment/>
    </xf>
    <xf numFmtId="179" fontId="4" fillId="0" borderId="33" xfId="60" applyFont="1" applyBorder="1" applyAlignment="1">
      <alignment/>
    </xf>
    <xf numFmtId="179" fontId="0" fillId="0" borderId="0" xfId="0" applyNumberForma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center" vertical="top"/>
    </xf>
    <xf numFmtId="179" fontId="4" fillId="0" borderId="33" xfId="60" applyFont="1" applyBorder="1" applyAlignment="1">
      <alignment/>
    </xf>
    <xf numFmtId="0" fontId="0" fillId="0" borderId="35" xfId="0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179" fontId="1" fillId="0" borderId="11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6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179" fontId="7" fillId="0" borderId="0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 horizontal="centerContinuous"/>
    </xf>
    <xf numFmtId="0" fontId="7" fillId="0" borderId="40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38" xfId="0" applyFont="1" applyBorder="1" applyAlignment="1">
      <alignment horizontal="centerContinuous"/>
    </xf>
    <xf numFmtId="49" fontId="7" fillId="0" borderId="41" xfId="0" applyNumberFormat="1" applyFont="1" applyBorder="1" applyAlignment="1">
      <alignment horizontal="centerContinuous"/>
    </xf>
    <xf numFmtId="49" fontId="7" fillId="0" borderId="41" xfId="0" applyNumberFormat="1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left"/>
    </xf>
    <xf numFmtId="179" fontId="7" fillId="0" borderId="42" xfId="60" applyFont="1" applyBorder="1" applyAlignment="1">
      <alignment/>
    </xf>
    <xf numFmtId="0" fontId="0" fillId="0" borderId="42" xfId="0" applyBorder="1" applyAlignment="1">
      <alignment/>
    </xf>
    <xf numFmtId="197" fontId="7" fillId="0" borderId="42" xfId="0" applyNumberFormat="1" applyFont="1" applyBorder="1" applyAlignment="1">
      <alignment/>
    </xf>
    <xf numFmtId="179" fontId="7" fillId="0" borderId="0" xfId="60" applyFont="1" applyBorder="1" applyAlignment="1">
      <alignment/>
    </xf>
    <xf numFmtId="179" fontId="7" fillId="0" borderId="18" xfId="60" applyFont="1" applyBorder="1" applyAlignment="1">
      <alignment/>
    </xf>
    <xf numFmtId="179" fontId="7" fillId="0" borderId="40" xfId="60" applyFont="1" applyBorder="1" applyAlignment="1">
      <alignment/>
    </xf>
    <xf numFmtId="179" fontId="0" fillId="0" borderId="0" xfId="60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right"/>
    </xf>
    <xf numFmtId="0" fontId="4" fillId="0" borderId="44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198" fontId="4" fillId="0" borderId="0" xfId="6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179" fontId="9" fillId="0" borderId="0" xfId="0" applyNumberFormat="1" applyFont="1" applyBorder="1" applyAlignment="1">
      <alignment horizontal="left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9" fillId="0" borderId="21" xfId="0" applyFont="1" applyBorder="1" applyAlignment="1">
      <alignment/>
    </xf>
    <xf numFmtId="0" fontId="7" fillId="0" borderId="23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0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7" fillId="0" borderId="24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34" borderId="52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7" fillId="0" borderId="0" xfId="0" applyFont="1" applyBorder="1" applyAlignment="1" quotePrefix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zoomScale="110" zoomScaleNormal="110" zoomScaleSheetLayoutView="75" zoomScalePageLayoutView="0" workbookViewId="0" topLeftCell="A37">
      <selection activeCell="H35" sqref="H35"/>
    </sheetView>
  </sheetViews>
  <sheetFormatPr defaultColWidth="9.140625" defaultRowHeight="12.75"/>
  <cols>
    <col min="1" max="1" width="6.140625" style="0" customWidth="1"/>
    <col min="2" max="2" width="53.00390625" style="0" customWidth="1"/>
    <col min="3" max="3" width="6.8515625" style="0" customWidth="1"/>
    <col min="4" max="4" width="9.00390625" style="0" customWidth="1"/>
    <col min="5" max="5" width="11.7109375" style="0" customWidth="1"/>
    <col min="6" max="6" width="11.57421875" style="0" customWidth="1"/>
    <col min="7" max="7" width="10.57421875" style="0" customWidth="1"/>
    <col min="8" max="8" width="13.28125" style="0" customWidth="1"/>
  </cols>
  <sheetData>
    <row r="1" spans="1:8" ht="12.75">
      <c r="A1" s="125"/>
      <c r="B1" s="126"/>
      <c r="C1" s="126"/>
      <c r="D1" s="126"/>
      <c r="E1" s="126"/>
      <c r="F1" s="126"/>
      <c r="G1" s="126"/>
      <c r="H1" s="127"/>
    </row>
    <row r="2" spans="1:8" ht="13.5" thickBot="1">
      <c r="A2" s="128" t="s">
        <v>11</v>
      </c>
      <c r="B2" s="129"/>
      <c r="C2" s="129"/>
      <c r="D2" s="129"/>
      <c r="E2" s="129"/>
      <c r="F2" s="129"/>
      <c r="G2" s="129"/>
      <c r="H2" s="130"/>
    </row>
    <row r="3" spans="1:8" ht="13.5" thickBot="1">
      <c r="A3" s="1" t="s">
        <v>9</v>
      </c>
      <c r="B3" s="2"/>
      <c r="C3" s="3"/>
      <c r="D3" s="131" t="s">
        <v>5</v>
      </c>
      <c r="E3" s="132"/>
      <c r="F3" s="132"/>
      <c r="G3" s="132"/>
      <c r="H3" s="133"/>
    </row>
    <row r="4" spans="1:8" ht="13.5" thickBot="1">
      <c r="A4" s="1" t="s">
        <v>48</v>
      </c>
      <c r="B4" s="2"/>
      <c r="C4" s="4"/>
      <c r="D4" s="134" t="s">
        <v>40</v>
      </c>
      <c r="E4" s="135"/>
      <c r="F4" s="5" t="s">
        <v>6</v>
      </c>
      <c r="G4" s="6"/>
      <c r="H4" s="22"/>
    </row>
    <row r="5" spans="1:8" ht="13.5" thickBot="1">
      <c r="A5" s="1"/>
      <c r="B5" s="2"/>
      <c r="C5" s="4"/>
      <c r="D5" s="136"/>
      <c r="E5" s="137"/>
      <c r="F5" s="7" t="s">
        <v>42</v>
      </c>
      <c r="G5" s="8"/>
      <c r="H5" s="23"/>
    </row>
    <row r="6" spans="1:8" ht="13.5" thickBot="1">
      <c r="A6" s="1" t="s">
        <v>49</v>
      </c>
      <c r="B6" s="2"/>
      <c r="C6" s="3"/>
      <c r="D6" s="134" t="s">
        <v>41</v>
      </c>
      <c r="E6" s="138"/>
      <c r="F6" s="138"/>
      <c r="G6" s="138"/>
      <c r="H6" s="139"/>
    </row>
    <row r="7" spans="1:8" ht="13.5" thickBot="1">
      <c r="A7" s="1" t="s">
        <v>13</v>
      </c>
      <c r="B7" s="71">
        <f>H51</f>
        <v>23191.38</v>
      </c>
      <c r="C7" s="3"/>
      <c r="D7" s="140"/>
      <c r="E7" s="141"/>
      <c r="F7" s="141"/>
      <c r="G7" s="141"/>
      <c r="H7" s="142"/>
    </row>
    <row r="8" spans="1:8" ht="13.5" thickBot="1">
      <c r="A8" s="1" t="s">
        <v>47</v>
      </c>
      <c r="B8" s="2"/>
      <c r="C8" s="9"/>
      <c r="D8" s="4"/>
      <c r="E8" s="9"/>
      <c r="F8" s="9"/>
      <c r="G8" s="9"/>
      <c r="H8" s="10"/>
    </row>
    <row r="9" spans="1:8" ht="12.75">
      <c r="A9" s="143"/>
      <c r="B9" s="144"/>
      <c r="C9" s="145" t="s">
        <v>4</v>
      </c>
      <c r="D9" s="145"/>
      <c r="E9" s="145"/>
      <c r="F9" s="144"/>
      <c r="G9" s="144"/>
      <c r="H9" s="146"/>
    </row>
    <row r="10" spans="1:8" ht="37.5" customHeight="1">
      <c r="A10" s="11" t="s">
        <v>0</v>
      </c>
      <c r="B10" s="12" t="s">
        <v>1</v>
      </c>
      <c r="C10" s="12" t="s">
        <v>2</v>
      </c>
      <c r="D10" s="13" t="s">
        <v>7</v>
      </c>
      <c r="E10" s="13" t="s">
        <v>3</v>
      </c>
      <c r="F10" s="13" t="s">
        <v>44</v>
      </c>
      <c r="G10" s="13" t="s">
        <v>39</v>
      </c>
      <c r="H10" s="14" t="s">
        <v>45</v>
      </c>
    </row>
    <row r="11" spans="1:8" ht="12.75">
      <c r="A11" s="69">
        <v>1</v>
      </c>
      <c r="B11" s="67" t="s">
        <v>12</v>
      </c>
      <c r="C11" s="37"/>
      <c r="D11" s="56"/>
      <c r="E11" s="57"/>
      <c r="F11" s="56"/>
      <c r="G11" s="57"/>
      <c r="H11" s="58"/>
    </row>
    <row r="12" spans="1:8" ht="12.75">
      <c r="A12" s="41"/>
      <c r="B12" s="27" t="s">
        <v>50</v>
      </c>
      <c r="C12" s="28" t="s">
        <v>2</v>
      </c>
      <c r="D12" s="54">
        <v>1</v>
      </c>
      <c r="E12" s="53">
        <v>67</v>
      </c>
      <c r="F12" s="54">
        <f aca="true" t="shared" si="0" ref="F12:F34">D12*E12</f>
        <v>67</v>
      </c>
      <c r="G12" s="110">
        <v>1.2</v>
      </c>
      <c r="H12" s="55">
        <f aca="true" t="shared" si="1" ref="H12:H23">F12*G12</f>
        <v>80.39999999999999</v>
      </c>
    </row>
    <row r="13" spans="1:8" ht="12.75">
      <c r="A13" s="41"/>
      <c r="B13" s="27" t="s">
        <v>51</v>
      </c>
      <c r="C13" s="28" t="s">
        <v>2</v>
      </c>
      <c r="D13" s="54">
        <v>1</v>
      </c>
      <c r="E13" s="53">
        <v>196</v>
      </c>
      <c r="F13" s="54">
        <f t="shared" si="0"/>
        <v>196</v>
      </c>
      <c r="G13" s="110">
        <v>1.2</v>
      </c>
      <c r="H13" s="55">
        <f t="shared" si="1"/>
        <v>235.2</v>
      </c>
    </row>
    <row r="14" spans="1:8" ht="12.75">
      <c r="A14" s="41"/>
      <c r="B14" s="27" t="s">
        <v>52</v>
      </c>
      <c r="C14" s="28" t="s">
        <v>2</v>
      </c>
      <c r="D14" s="54">
        <v>1</v>
      </c>
      <c r="E14" s="53">
        <v>215.9</v>
      </c>
      <c r="F14" s="54">
        <f t="shared" si="0"/>
        <v>215.9</v>
      </c>
      <c r="G14" s="110">
        <v>1.2</v>
      </c>
      <c r="H14" s="55">
        <f t="shared" si="1"/>
        <v>259.08</v>
      </c>
    </row>
    <row r="15" spans="1:8" ht="12.75">
      <c r="A15" s="41"/>
      <c r="B15" s="27" t="s">
        <v>53</v>
      </c>
      <c r="C15" s="28" t="s">
        <v>2</v>
      </c>
      <c r="D15" s="54">
        <v>2</v>
      </c>
      <c r="E15" s="53">
        <v>36</v>
      </c>
      <c r="F15" s="54">
        <f t="shared" si="0"/>
        <v>72</v>
      </c>
      <c r="G15" s="110">
        <v>1.2</v>
      </c>
      <c r="H15" s="55">
        <f t="shared" si="1"/>
        <v>86.39999999999999</v>
      </c>
    </row>
    <row r="16" spans="1:8" ht="12.75">
      <c r="A16" s="41"/>
      <c r="B16" s="52" t="s">
        <v>54</v>
      </c>
      <c r="C16" s="61" t="s">
        <v>2</v>
      </c>
      <c r="D16" s="59">
        <v>3</v>
      </c>
      <c r="E16" s="54">
        <v>52.4</v>
      </c>
      <c r="F16" s="54">
        <f t="shared" si="0"/>
        <v>157.2</v>
      </c>
      <c r="G16" s="110">
        <v>1.2</v>
      </c>
      <c r="H16" s="55">
        <f t="shared" si="1"/>
        <v>188.64</v>
      </c>
    </row>
    <row r="17" spans="1:8" ht="12.75">
      <c r="A17" s="41"/>
      <c r="B17" s="52" t="s">
        <v>55</v>
      </c>
      <c r="C17" s="61" t="s">
        <v>2</v>
      </c>
      <c r="D17" s="59">
        <v>15</v>
      </c>
      <c r="E17" s="54">
        <v>18.85</v>
      </c>
      <c r="F17" s="54">
        <f t="shared" si="0"/>
        <v>282.75</v>
      </c>
      <c r="G17" s="110">
        <v>1.2</v>
      </c>
      <c r="H17" s="55">
        <f t="shared" si="1"/>
        <v>339.3</v>
      </c>
    </row>
    <row r="18" spans="1:8" ht="12.75">
      <c r="A18" s="41"/>
      <c r="B18" s="52" t="s">
        <v>56</v>
      </c>
      <c r="C18" s="61" t="s">
        <v>2</v>
      </c>
      <c r="D18" s="59">
        <v>8</v>
      </c>
      <c r="E18" s="54">
        <v>182</v>
      </c>
      <c r="F18" s="54">
        <f t="shared" si="0"/>
        <v>1456</v>
      </c>
      <c r="G18" s="110">
        <v>1.2</v>
      </c>
      <c r="H18" s="55">
        <f t="shared" si="1"/>
        <v>1747.2</v>
      </c>
    </row>
    <row r="19" spans="1:8" ht="12.75">
      <c r="A19" s="41"/>
      <c r="B19" s="52" t="s">
        <v>57</v>
      </c>
      <c r="C19" s="61" t="s">
        <v>2</v>
      </c>
      <c r="D19" s="59">
        <v>2</v>
      </c>
      <c r="E19" s="54">
        <v>71.9</v>
      </c>
      <c r="F19" s="54">
        <f t="shared" si="0"/>
        <v>143.8</v>
      </c>
      <c r="G19" s="110">
        <v>1.2</v>
      </c>
      <c r="H19" s="55">
        <f t="shared" si="1"/>
        <v>172.56</v>
      </c>
    </row>
    <row r="20" spans="1:8" ht="12.75">
      <c r="A20" s="41"/>
      <c r="B20" s="52" t="s">
        <v>58</v>
      </c>
      <c r="C20" s="61" t="s">
        <v>2</v>
      </c>
      <c r="D20" s="59">
        <v>2</v>
      </c>
      <c r="E20" s="54">
        <v>26.05</v>
      </c>
      <c r="F20" s="54">
        <f t="shared" si="0"/>
        <v>52.1</v>
      </c>
      <c r="G20" s="110">
        <v>1.2</v>
      </c>
      <c r="H20" s="55">
        <f t="shared" si="1"/>
        <v>62.519999999999996</v>
      </c>
    </row>
    <row r="21" spans="1:8" ht="12.75">
      <c r="A21" s="41"/>
      <c r="B21" s="52" t="s">
        <v>59</v>
      </c>
      <c r="C21" s="61" t="s">
        <v>2</v>
      </c>
      <c r="D21" s="59">
        <v>150</v>
      </c>
      <c r="E21" s="54">
        <v>2.25</v>
      </c>
      <c r="F21" s="54">
        <f t="shared" si="0"/>
        <v>337.5</v>
      </c>
      <c r="G21" s="110">
        <v>1.2</v>
      </c>
      <c r="H21" s="55">
        <f t="shared" si="1"/>
        <v>405</v>
      </c>
    </row>
    <row r="22" spans="1:8" ht="12.75">
      <c r="A22" s="41"/>
      <c r="B22" s="52" t="s">
        <v>60</v>
      </c>
      <c r="C22" s="61" t="s">
        <v>2</v>
      </c>
      <c r="D22" s="59">
        <v>6</v>
      </c>
      <c r="E22" s="54">
        <v>69.9</v>
      </c>
      <c r="F22" s="54">
        <f t="shared" si="0"/>
        <v>419.40000000000003</v>
      </c>
      <c r="G22" s="110">
        <v>1.2</v>
      </c>
      <c r="H22" s="55">
        <f>F22*G22</f>
        <v>503.28000000000003</v>
      </c>
    </row>
    <row r="23" spans="1:8" ht="12.75">
      <c r="A23" s="41"/>
      <c r="B23" s="52" t="s">
        <v>61</v>
      </c>
      <c r="C23" s="61" t="s">
        <v>2</v>
      </c>
      <c r="D23" s="59">
        <v>40</v>
      </c>
      <c r="E23" s="54">
        <v>19.5</v>
      </c>
      <c r="F23" s="54">
        <f t="shared" si="0"/>
        <v>780</v>
      </c>
      <c r="G23" s="110">
        <v>1.2</v>
      </c>
      <c r="H23" s="55">
        <f t="shared" si="1"/>
        <v>936</v>
      </c>
    </row>
    <row r="24" spans="1:8" ht="12.75">
      <c r="A24" s="41"/>
      <c r="B24" s="52" t="s">
        <v>62</v>
      </c>
      <c r="C24" s="61" t="s">
        <v>2</v>
      </c>
      <c r="D24" s="59">
        <v>10</v>
      </c>
      <c r="E24" s="54">
        <v>14.55</v>
      </c>
      <c r="F24" s="54">
        <f t="shared" si="0"/>
        <v>145.5</v>
      </c>
      <c r="G24" s="110">
        <v>1.2</v>
      </c>
      <c r="H24" s="55">
        <f>F24*G24</f>
        <v>174.6</v>
      </c>
    </row>
    <row r="25" spans="1:8" ht="12.75">
      <c r="A25" s="41"/>
      <c r="B25" s="52" t="s">
        <v>63</v>
      </c>
      <c r="C25" s="61" t="s">
        <v>2</v>
      </c>
      <c r="D25" s="59">
        <v>25</v>
      </c>
      <c r="E25" s="54">
        <v>8.3</v>
      </c>
      <c r="F25" s="54">
        <f t="shared" si="0"/>
        <v>207.50000000000003</v>
      </c>
      <c r="G25" s="110">
        <v>1.2</v>
      </c>
      <c r="H25" s="55">
        <f aca="true" t="shared" si="2" ref="H25:H34">F25*G25</f>
        <v>249.00000000000003</v>
      </c>
    </row>
    <row r="26" spans="1:8" ht="12.75">
      <c r="A26" s="41"/>
      <c r="B26" s="52" t="s">
        <v>64</v>
      </c>
      <c r="C26" s="61" t="s">
        <v>2</v>
      </c>
      <c r="D26" s="59">
        <v>100</v>
      </c>
      <c r="E26" s="54">
        <v>1.25</v>
      </c>
      <c r="F26" s="54">
        <f t="shared" si="0"/>
        <v>125</v>
      </c>
      <c r="G26" s="110">
        <v>1.2</v>
      </c>
      <c r="H26" s="55">
        <f t="shared" si="2"/>
        <v>150</v>
      </c>
    </row>
    <row r="27" spans="1:8" ht="12.75">
      <c r="A27" s="41"/>
      <c r="B27" s="52" t="s">
        <v>65</v>
      </c>
      <c r="C27" s="61" t="s">
        <v>68</v>
      </c>
      <c r="D27" s="59">
        <v>800</v>
      </c>
      <c r="E27" s="54">
        <v>5.8</v>
      </c>
      <c r="F27" s="54">
        <f t="shared" si="0"/>
        <v>4640</v>
      </c>
      <c r="G27" s="110">
        <v>1.2</v>
      </c>
      <c r="H27" s="55">
        <f t="shared" si="2"/>
        <v>5568</v>
      </c>
    </row>
    <row r="28" spans="1:8" ht="12.75">
      <c r="A28" s="41"/>
      <c r="B28" s="52" t="s">
        <v>66</v>
      </c>
      <c r="C28" s="61" t="s">
        <v>68</v>
      </c>
      <c r="D28" s="59">
        <v>500</v>
      </c>
      <c r="E28" s="54">
        <v>10.4</v>
      </c>
      <c r="F28" s="54">
        <f t="shared" si="0"/>
        <v>5200</v>
      </c>
      <c r="G28" s="110">
        <v>1.2</v>
      </c>
      <c r="H28" s="55">
        <f t="shared" si="2"/>
        <v>6240</v>
      </c>
    </row>
    <row r="29" spans="1:8" ht="12.75">
      <c r="A29" s="41"/>
      <c r="B29" s="52" t="s">
        <v>67</v>
      </c>
      <c r="C29" s="61" t="s">
        <v>68</v>
      </c>
      <c r="D29" s="59">
        <v>400</v>
      </c>
      <c r="E29" s="54">
        <v>1.25</v>
      </c>
      <c r="F29" s="54">
        <f t="shared" si="0"/>
        <v>500</v>
      </c>
      <c r="G29" s="110">
        <v>1.2</v>
      </c>
      <c r="H29" s="55">
        <f t="shared" si="2"/>
        <v>600</v>
      </c>
    </row>
    <row r="30" spans="1:8" ht="12.75">
      <c r="A30" s="41"/>
      <c r="B30" s="52" t="s">
        <v>69</v>
      </c>
      <c r="C30" s="61" t="s">
        <v>2</v>
      </c>
      <c r="D30" s="59">
        <v>12</v>
      </c>
      <c r="E30" s="54">
        <v>8</v>
      </c>
      <c r="F30" s="54">
        <f t="shared" si="0"/>
        <v>96</v>
      </c>
      <c r="G30" s="110">
        <v>1.2</v>
      </c>
      <c r="H30" s="55">
        <f t="shared" si="2"/>
        <v>115.19999999999999</v>
      </c>
    </row>
    <row r="31" spans="1:8" ht="12.75">
      <c r="A31" s="41"/>
      <c r="B31" s="52" t="s">
        <v>70</v>
      </c>
      <c r="C31" s="61" t="s">
        <v>68</v>
      </c>
      <c r="D31" s="59">
        <v>50</v>
      </c>
      <c r="E31" s="54">
        <v>2.7</v>
      </c>
      <c r="F31" s="54">
        <f t="shared" si="0"/>
        <v>135</v>
      </c>
      <c r="G31" s="110">
        <v>1.2</v>
      </c>
      <c r="H31" s="55">
        <f t="shared" si="2"/>
        <v>162</v>
      </c>
    </row>
    <row r="32" spans="1:8" ht="12.75">
      <c r="A32" s="41"/>
      <c r="B32" s="52" t="s">
        <v>71</v>
      </c>
      <c r="C32" s="61" t="s">
        <v>2</v>
      </c>
      <c r="D32" s="59">
        <v>25</v>
      </c>
      <c r="E32" s="54">
        <v>3.9</v>
      </c>
      <c r="F32" s="54">
        <f t="shared" si="0"/>
        <v>97.5</v>
      </c>
      <c r="G32" s="110">
        <v>1.2</v>
      </c>
      <c r="H32" s="55">
        <f t="shared" si="2"/>
        <v>117</v>
      </c>
    </row>
    <row r="33" spans="1:8" ht="12.75">
      <c r="A33" s="70">
        <v>2</v>
      </c>
      <c r="B33" s="68" t="s">
        <v>72</v>
      </c>
      <c r="C33" s="61"/>
      <c r="D33" s="59"/>
      <c r="E33" s="54"/>
      <c r="F33" s="54"/>
      <c r="G33" s="110"/>
      <c r="H33" s="55"/>
    </row>
    <row r="34" spans="1:8" ht="12.75">
      <c r="A34" s="41"/>
      <c r="B34" s="52" t="s">
        <v>73</v>
      </c>
      <c r="C34" s="61" t="s">
        <v>2</v>
      </c>
      <c r="D34" s="59">
        <v>1</v>
      </c>
      <c r="E34" s="54">
        <v>4000</v>
      </c>
      <c r="F34" s="54">
        <f t="shared" si="0"/>
        <v>4000</v>
      </c>
      <c r="G34" s="110">
        <v>1.2</v>
      </c>
      <c r="H34" s="55">
        <f t="shared" si="2"/>
        <v>4800</v>
      </c>
    </row>
    <row r="35" spans="1:8" ht="12.75">
      <c r="A35" s="41"/>
      <c r="B35" s="52"/>
      <c r="C35" s="61"/>
      <c r="D35" s="59"/>
      <c r="E35" s="54"/>
      <c r="F35" s="54"/>
      <c r="G35" s="110"/>
      <c r="H35" s="55"/>
    </row>
    <row r="36" spans="1:8" ht="12.75">
      <c r="A36" s="41"/>
      <c r="B36" s="52"/>
      <c r="C36" s="61"/>
      <c r="D36" s="59"/>
      <c r="E36" s="54"/>
      <c r="F36" s="54"/>
      <c r="G36" s="53"/>
      <c r="H36" s="55"/>
    </row>
    <row r="37" spans="1:8" ht="12.75">
      <c r="A37" s="70"/>
      <c r="B37" s="68"/>
      <c r="C37" s="61"/>
      <c r="D37" s="59"/>
      <c r="E37" s="54"/>
      <c r="F37" s="54"/>
      <c r="G37" s="53"/>
      <c r="H37" s="55"/>
    </row>
    <row r="38" spans="1:8" ht="12.75">
      <c r="A38" s="41"/>
      <c r="B38" s="52"/>
      <c r="C38" s="61"/>
      <c r="D38" s="59"/>
      <c r="E38" s="54"/>
      <c r="F38" s="54"/>
      <c r="G38" s="53"/>
      <c r="H38" s="55"/>
    </row>
    <row r="39" spans="1:8" ht="12.75">
      <c r="A39" s="41"/>
      <c r="B39" s="52"/>
      <c r="C39" s="61"/>
      <c r="D39" s="59"/>
      <c r="E39" s="54"/>
      <c r="F39" s="54"/>
      <c r="G39" s="53"/>
      <c r="H39" s="55"/>
    </row>
    <row r="40" spans="1:8" ht="12.75">
      <c r="A40" s="41"/>
      <c r="B40" s="52"/>
      <c r="C40" s="61"/>
      <c r="D40" s="59"/>
      <c r="E40" s="54"/>
      <c r="F40" s="54"/>
      <c r="G40" s="53"/>
      <c r="H40" s="55"/>
    </row>
    <row r="41" spans="1:8" ht="12.75">
      <c r="A41" s="41"/>
      <c r="B41" s="52"/>
      <c r="C41" s="61"/>
      <c r="D41" s="59"/>
      <c r="E41" s="54"/>
      <c r="F41" s="54"/>
      <c r="G41" s="53"/>
      <c r="H41" s="55"/>
    </row>
    <row r="42" spans="1:8" ht="12.75">
      <c r="A42" s="41"/>
      <c r="B42" s="52"/>
      <c r="C42" s="61"/>
      <c r="D42" s="59"/>
      <c r="E42" s="54"/>
      <c r="F42" s="54"/>
      <c r="G42" s="53"/>
      <c r="H42" s="55"/>
    </row>
    <row r="43" spans="1:8" ht="12.75">
      <c r="A43" s="41"/>
      <c r="B43" s="52"/>
      <c r="C43" s="61"/>
      <c r="D43" s="59"/>
      <c r="E43" s="54"/>
      <c r="F43" s="54"/>
      <c r="G43" s="53"/>
      <c r="H43" s="55"/>
    </row>
    <row r="44" spans="1:8" ht="12.75">
      <c r="A44" s="41"/>
      <c r="B44" s="52"/>
      <c r="C44" s="61"/>
      <c r="D44" s="59"/>
      <c r="E44" s="54"/>
      <c r="F44" s="54"/>
      <c r="G44" s="53"/>
      <c r="H44" s="55"/>
    </row>
    <row r="45" spans="1:8" ht="12.75">
      <c r="A45" s="41"/>
      <c r="B45" s="52"/>
      <c r="C45" s="61"/>
      <c r="D45" s="59"/>
      <c r="E45" s="54"/>
      <c r="F45" s="54"/>
      <c r="G45" s="53"/>
      <c r="H45" s="55"/>
    </row>
    <row r="46" spans="1:8" ht="12.75">
      <c r="A46" s="42"/>
      <c r="B46" s="62"/>
      <c r="C46" s="64"/>
      <c r="D46" s="59"/>
      <c r="E46" s="54"/>
      <c r="F46" s="54"/>
      <c r="G46" s="53"/>
      <c r="H46" s="55"/>
    </row>
    <row r="47" spans="1:8" ht="12.75">
      <c r="A47" s="42"/>
      <c r="B47" s="63"/>
      <c r="C47" s="61"/>
      <c r="D47" s="65"/>
      <c r="E47" s="54"/>
      <c r="F47" s="54"/>
      <c r="G47" s="53"/>
      <c r="H47" s="55"/>
    </row>
    <row r="48" spans="1:8" ht="12.75">
      <c r="A48" s="41"/>
      <c r="B48" s="62"/>
      <c r="C48" s="64"/>
      <c r="D48" s="59"/>
      <c r="E48" s="54"/>
      <c r="F48" s="54"/>
      <c r="G48" s="53"/>
      <c r="H48" s="55"/>
    </row>
    <row r="49" spans="1:8" ht="12.75">
      <c r="A49" s="41"/>
      <c r="B49" s="52"/>
      <c r="C49" s="61"/>
      <c r="D49" s="59"/>
      <c r="E49" s="54"/>
      <c r="F49" s="54"/>
      <c r="G49" s="53"/>
      <c r="H49" s="55"/>
    </row>
    <row r="50" spans="1:8" ht="12.75">
      <c r="A50" s="66"/>
      <c r="B50" s="40"/>
      <c r="C50" s="43"/>
      <c r="D50" s="40"/>
      <c r="E50" s="43"/>
      <c r="F50" s="54"/>
      <c r="G50" s="60"/>
      <c r="H50" s="55"/>
    </row>
    <row r="51" spans="1:8" ht="13.5" thickBot="1">
      <c r="A51" s="44"/>
      <c r="B51" s="45" t="s">
        <v>8</v>
      </c>
      <c r="C51" s="46"/>
      <c r="D51" s="47"/>
      <c r="E51" s="48"/>
      <c r="F51" s="49"/>
      <c r="G51" s="50"/>
      <c r="H51" s="51">
        <f>SUM(H12:H50)</f>
        <v>23191.38</v>
      </c>
    </row>
    <row r="52" spans="1:8" ht="12.75">
      <c r="A52" s="100"/>
      <c r="B52" s="101"/>
      <c r="C52" s="101"/>
      <c r="D52" s="101"/>
      <c r="E52" s="102"/>
      <c r="F52" s="102"/>
      <c r="G52" s="102"/>
      <c r="H52" s="103"/>
    </row>
    <row r="53" spans="1:8" ht="12.75">
      <c r="A53" s="26"/>
      <c r="B53" s="24"/>
      <c r="C53" s="24"/>
      <c r="D53" s="24"/>
      <c r="E53" s="15"/>
      <c r="F53" s="15"/>
      <c r="G53" s="15"/>
      <c r="H53" s="19"/>
    </row>
    <row r="54" spans="1:8" ht="12.75">
      <c r="A54" s="26"/>
      <c r="B54" s="24" t="s">
        <v>74</v>
      </c>
      <c r="C54" s="24"/>
      <c r="D54" s="24"/>
      <c r="E54" s="15"/>
      <c r="F54" s="15"/>
      <c r="G54" s="15"/>
      <c r="H54" s="19"/>
    </row>
    <row r="55" spans="1:8" ht="12.75">
      <c r="A55" s="33"/>
      <c r="B55" s="34"/>
      <c r="C55" s="24"/>
      <c r="D55" s="24"/>
      <c r="E55" s="15"/>
      <c r="F55" s="15"/>
      <c r="G55" s="15"/>
      <c r="H55" s="19"/>
    </row>
    <row r="56" spans="1:11" ht="12.75">
      <c r="A56" s="26"/>
      <c r="B56" s="24"/>
      <c r="F56" s="105"/>
      <c r="G56" s="24"/>
      <c r="H56" s="106"/>
      <c r="I56" s="99"/>
      <c r="J56" s="99"/>
      <c r="K56" s="99"/>
    </row>
    <row r="57" spans="1:11" ht="12.75">
      <c r="A57" s="30"/>
      <c r="B57" s="24" t="s">
        <v>35</v>
      </c>
      <c r="C57" s="24"/>
      <c r="D57" s="104"/>
      <c r="E57" s="107"/>
      <c r="F57" s="108"/>
      <c r="G57" s="109"/>
      <c r="H57" s="106"/>
      <c r="I57" s="99"/>
      <c r="J57" s="99"/>
      <c r="K57" s="99"/>
    </row>
    <row r="58" spans="1:11" ht="12.75">
      <c r="A58" s="30"/>
      <c r="B58" s="24" t="s">
        <v>10</v>
      </c>
      <c r="C58" s="24"/>
      <c r="D58" s="104"/>
      <c r="E58" t="s">
        <v>46</v>
      </c>
      <c r="F58" s="24"/>
      <c r="G58" s="24"/>
      <c r="H58" s="106"/>
      <c r="I58" s="99"/>
      <c r="J58" s="99"/>
      <c r="K58" s="99"/>
    </row>
    <row r="59" spans="1:8" ht="12.75">
      <c r="A59" s="30"/>
      <c r="B59" s="24" t="s">
        <v>37</v>
      </c>
      <c r="C59" s="24"/>
      <c r="D59" s="24"/>
      <c r="E59" s="15" t="s">
        <v>38</v>
      </c>
      <c r="F59" s="36"/>
      <c r="G59" s="36"/>
      <c r="H59" s="19"/>
    </row>
    <row r="60" spans="1:8" ht="12.75">
      <c r="A60" s="17"/>
      <c r="B60" s="15"/>
      <c r="C60" s="15"/>
      <c r="D60" s="15"/>
      <c r="E60" s="15"/>
      <c r="F60" s="36"/>
      <c r="G60" s="36"/>
      <c r="H60" s="19"/>
    </row>
    <row r="61" spans="1:8" ht="13.5" thickBot="1">
      <c r="A61" s="18"/>
      <c r="B61" s="16"/>
      <c r="C61" s="16"/>
      <c r="D61" s="16"/>
      <c r="E61" s="16"/>
      <c r="F61" s="21"/>
      <c r="G61" s="21"/>
      <c r="H61" s="20"/>
    </row>
    <row r="62" spans="1:8" ht="12.75">
      <c r="A62" s="35"/>
      <c r="B62" s="32"/>
      <c r="C62" s="29"/>
      <c r="D62" s="25"/>
      <c r="E62" s="15"/>
      <c r="F62" s="15"/>
      <c r="G62" s="15"/>
      <c r="H62" s="15"/>
    </row>
    <row r="63" spans="1:8" ht="12.75">
      <c r="A63" s="35"/>
      <c r="B63" s="32"/>
      <c r="C63" s="29"/>
      <c r="D63" s="25"/>
      <c r="E63" s="15"/>
      <c r="F63" s="15"/>
      <c r="G63" s="15"/>
      <c r="H63" s="15"/>
    </row>
    <row r="64" spans="1:8" ht="12.75">
      <c r="A64" s="35"/>
      <c r="B64" s="32"/>
      <c r="C64" s="29"/>
      <c r="D64" s="25"/>
      <c r="E64" s="15"/>
      <c r="F64" s="15"/>
      <c r="G64" s="15"/>
      <c r="H64" s="15"/>
    </row>
    <row r="65" spans="1:8" ht="12.75">
      <c r="A65" s="35"/>
      <c r="B65" s="32"/>
      <c r="C65" s="31"/>
      <c r="D65" s="25"/>
      <c r="E65" s="15"/>
      <c r="F65" s="15"/>
      <c r="G65" s="15"/>
      <c r="H65" s="15"/>
    </row>
    <row r="75" ht="13.5" customHeight="1"/>
    <row r="76" ht="12.75" customHeight="1"/>
    <row r="77" spans="1:8" ht="12.75">
      <c r="A77" s="38"/>
      <c r="B77" s="39"/>
      <c r="C77" s="28"/>
      <c r="D77" s="25"/>
      <c r="E77" s="15"/>
      <c r="F77" s="15"/>
      <c r="G77" s="15"/>
      <c r="H77" s="15"/>
    </row>
    <row r="78" spans="1:8" ht="12.75">
      <c r="A78" s="38"/>
      <c r="B78" s="32"/>
      <c r="C78" s="29"/>
      <c r="D78" s="25"/>
      <c r="E78" s="15"/>
      <c r="F78" s="15"/>
      <c r="G78" s="15"/>
      <c r="H78" s="15"/>
    </row>
    <row r="79" spans="1:8" ht="12.75">
      <c r="A79" s="38"/>
      <c r="B79" s="32"/>
      <c r="C79" s="29"/>
      <c r="D79" s="25"/>
      <c r="E79" s="15"/>
      <c r="F79" s="15"/>
      <c r="G79" s="15"/>
      <c r="H79" s="15"/>
    </row>
    <row r="80" spans="1:8" ht="12.75">
      <c r="A80" s="35"/>
      <c r="B80" s="32"/>
      <c r="C80" s="31"/>
      <c r="D80" s="25"/>
      <c r="E80" s="15"/>
      <c r="F80" s="15"/>
      <c r="G80" s="15"/>
      <c r="H80" s="15"/>
    </row>
    <row r="92" spans="1:8" ht="12.75">
      <c r="A92" s="35"/>
      <c r="B92" s="32"/>
      <c r="C92" s="29"/>
      <c r="D92" s="25"/>
      <c r="E92" s="15"/>
      <c r="F92" s="15"/>
      <c r="G92" s="15"/>
      <c r="H92" s="15"/>
    </row>
    <row r="93" spans="1:8" ht="12.75">
      <c r="A93" s="35"/>
      <c r="B93" s="32"/>
      <c r="C93" s="29"/>
      <c r="D93" s="25"/>
      <c r="E93" s="15"/>
      <c r="F93" s="15"/>
      <c r="G93" s="15"/>
      <c r="H93" s="15"/>
    </row>
    <row r="94" spans="1:8" ht="12.75">
      <c r="A94" s="35"/>
      <c r="B94" s="32"/>
      <c r="C94" s="29"/>
      <c r="D94" s="25"/>
      <c r="E94" s="15"/>
      <c r="F94" s="15"/>
      <c r="G94" s="15"/>
      <c r="H94" s="15"/>
    </row>
    <row r="95" spans="1:8" ht="12.75">
      <c r="A95" s="35"/>
      <c r="B95" s="32"/>
      <c r="C95" s="29"/>
      <c r="D95" s="25"/>
      <c r="E95" s="15"/>
      <c r="F95" s="15"/>
      <c r="G95" s="15"/>
      <c r="H95" s="15"/>
    </row>
  </sheetData>
  <sheetProtection/>
  <mergeCells count="8">
    <mergeCell ref="A1:H1"/>
    <mergeCell ref="A2:H2"/>
    <mergeCell ref="D3:H3"/>
    <mergeCell ref="D4:E5"/>
    <mergeCell ref="D6:H7"/>
    <mergeCell ref="A9:B9"/>
    <mergeCell ref="C9:E9"/>
    <mergeCell ref="F9:H9"/>
  </mergeCells>
  <printOptions horizontalCentered="1"/>
  <pageMargins left="0.7874015748031497" right="0.5905511811023623" top="0.5905511811023623" bottom="0.4330708661417323" header="0.4724409448818898" footer="0.5118110236220472"/>
  <pageSetup horizontalDpi="300" verticalDpi="300" orientation="portrait" paperSize="9" scale="70" r:id="rId1"/>
  <rowBreaks count="1" manualBreakCount="1">
    <brk id="6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46"/>
  <sheetViews>
    <sheetView tabSelected="1" zoomScale="70" zoomScaleNormal="70" zoomScalePageLayoutView="0" workbookViewId="0" topLeftCell="A16">
      <selection activeCell="F14" sqref="F14"/>
    </sheetView>
  </sheetViews>
  <sheetFormatPr defaultColWidth="9.140625" defaultRowHeight="12.75"/>
  <cols>
    <col min="1" max="1" width="7.8515625" style="0" customWidth="1"/>
    <col min="2" max="2" width="28.7109375" style="0" customWidth="1"/>
    <col min="3" max="3" width="10.28125" style="0" customWidth="1"/>
    <col min="4" max="4" width="18.57421875" style="0" customWidth="1"/>
    <col min="5" max="5" width="11.57421875" style="0" customWidth="1"/>
    <col min="6" max="6" width="15.00390625" style="0" customWidth="1"/>
    <col min="7" max="7" width="12.00390625" style="0" customWidth="1"/>
    <col min="8" max="8" width="15.28125" style="0" customWidth="1"/>
    <col min="9" max="9" width="10.57421875" style="0" customWidth="1"/>
    <col min="10" max="10" width="15.7109375" style="0" customWidth="1"/>
    <col min="11" max="11" width="11.28125" style="0" customWidth="1"/>
    <col min="12" max="12" width="16.00390625" style="0" customWidth="1"/>
    <col min="13" max="13" width="10.7109375" style="0" customWidth="1"/>
    <col min="14" max="14" width="14.8515625" style="0" customWidth="1"/>
    <col min="15" max="15" width="10.8515625" style="0" customWidth="1"/>
    <col min="16" max="16" width="17.8515625" style="0" customWidth="1"/>
  </cols>
  <sheetData>
    <row r="1" spans="1:16" ht="15">
      <c r="A1" s="72"/>
      <c r="B1" s="73" t="s">
        <v>14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2"/>
      <c r="N1" s="72"/>
      <c r="O1" s="72"/>
      <c r="P1" s="72"/>
    </row>
    <row r="2" spans="1:16" ht="15.75" thickBot="1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111"/>
      <c r="M2" s="75"/>
      <c r="N2" s="75"/>
      <c r="O2" s="75"/>
      <c r="P2" s="75"/>
    </row>
    <row r="3" spans="1:16" ht="15.75">
      <c r="A3" s="114" t="s">
        <v>9</v>
      </c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</row>
    <row r="4" spans="1:16" ht="15.75">
      <c r="A4" s="118" t="s">
        <v>48</v>
      </c>
      <c r="B4" s="112"/>
      <c r="C4" s="75"/>
      <c r="D4" s="75"/>
      <c r="E4" s="75"/>
      <c r="F4" s="77"/>
      <c r="G4" s="75"/>
      <c r="H4" s="75"/>
      <c r="I4" s="75"/>
      <c r="J4" s="75"/>
      <c r="K4" s="75"/>
      <c r="L4" s="75"/>
      <c r="M4" s="75"/>
      <c r="N4" s="75"/>
      <c r="O4" s="75"/>
      <c r="P4" s="119"/>
    </row>
    <row r="5" spans="1:16" ht="15.75">
      <c r="A5" s="118"/>
      <c r="B5" s="112"/>
      <c r="C5" s="75"/>
      <c r="D5" s="75"/>
      <c r="E5" s="75"/>
      <c r="F5" s="147"/>
      <c r="G5" s="147"/>
      <c r="H5" s="78"/>
      <c r="I5" s="75"/>
      <c r="J5" s="75"/>
      <c r="K5" s="75"/>
      <c r="L5" s="75"/>
      <c r="M5" s="75"/>
      <c r="N5" s="75"/>
      <c r="O5" s="75"/>
      <c r="P5" s="119"/>
    </row>
    <row r="6" spans="1:16" ht="15.75">
      <c r="A6" s="118" t="s">
        <v>43</v>
      </c>
      <c r="B6" s="112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119"/>
    </row>
    <row r="7" spans="1:16" ht="15.75">
      <c r="A7" s="118" t="s">
        <v>13</v>
      </c>
      <c r="B7" s="113">
        <f>D32</f>
        <v>23191.38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119"/>
    </row>
    <row r="8" spans="1:16" ht="16.5" thickBot="1">
      <c r="A8" s="120" t="s">
        <v>47</v>
      </c>
      <c r="B8" s="121"/>
      <c r="C8" s="122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4"/>
    </row>
    <row r="9" spans="1:16" ht="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4"/>
      <c r="N9" s="74"/>
      <c r="O9" s="74"/>
      <c r="P9" s="74"/>
    </row>
    <row r="10" spans="1:16" ht="15">
      <c r="A10" s="80" t="s">
        <v>0</v>
      </c>
      <c r="B10" s="80" t="s">
        <v>16</v>
      </c>
      <c r="C10" s="80" t="s">
        <v>17</v>
      </c>
      <c r="D10" s="80" t="s">
        <v>18</v>
      </c>
      <c r="E10" s="81"/>
      <c r="F10" s="82" t="s">
        <v>19</v>
      </c>
      <c r="G10" s="82"/>
      <c r="H10" s="82"/>
      <c r="I10" s="82"/>
      <c r="J10" s="82"/>
      <c r="K10" s="82"/>
      <c r="L10" s="82"/>
      <c r="M10" s="74"/>
      <c r="N10" s="74"/>
      <c r="O10" s="74"/>
      <c r="P10" s="79"/>
    </row>
    <row r="11" spans="1:16" ht="15">
      <c r="A11" s="83"/>
      <c r="B11" s="83" t="s">
        <v>20</v>
      </c>
      <c r="C11" s="83" t="s">
        <v>21</v>
      </c>
      <c r="D11" s="83" t="s">
        <v>22</v>
      </c>
      <c r="E11" s="84"/>
      <c r="F11" s="85" t="s">
        <v>23</v>
      </c>
      <c r="G11" s="86"/>
      <c r="H11" s="85" t="s">
        <v>24</v>
      </c>
      <c r="I11" s="86"/>
      <c r="J11" s="87" t="s">
        <v>25</v>
      </c>
      <c r="K11" s="81"/>
      <c r="L11" s="88" t="s">
        <v>26</v>
      </c>
      <c r="M11" s="75"/>
      <c r="N11" s="76" t="s">
        <v>27</v>
      </c>
      <c r="O11" s="75"/>
      <c r="P11" s="76" t="s">
        <v>28</v>
      </c>
    </row>
    <row r="12" spans="1:16" ht="15">
      <c r="A12" s="89"/>
      <c r="B12" s="89"/>
      <c r="C12" s="89"/>
      <c r="D12" s="89" t="s">
        <v>29</v>
      </c>
      <c r="E12" s="89" t="s">
        <v>21</v>
      </c>
      <c r="F12" s="89" t="s">
        <v>30</v>
      </c>
      <c r="G12" s="89" t="s">
        <v>21</v>
      </c>
      <c r="H12" s="89" t="s">
        <v>30</v>
      </c>
      <c r="I12" s="89" t="s">
        <v>21</v>
      </c>
      <c r="J12" s="89" t="s">
        <v>30</v>
      </c>
      <c r="K12" s="89" t="s">
        <v>21</v>
      </c>
      <c r="L12" s="89" t="s">
        <v>30</v>
      </c>
      <c r="M12" s="89" t="s">
        <v>21</v>
      </c>
      <c r="N12" s="89" t="s">
        <v>30</v>
      </c>
      <c r="O12" s="89" t="s">
        <v>21</v>
      </c>
      <c r="P12" s="89" t="s">
        <v>30</v>
      </c>
    </row>
    <row r="13" spans="1:255" s="92" customFormat="1" ht="18" customHeight="1">
      <c r="A13" s="89">
        <v>1</v>
      </c>
      <c r="B13" s="90" t="s">
        <v>75</v>
      </c>
      <c r="C13" s="91">
        <f>D13/D32*100</f>
        <v>100</v>
      </c>
      <c r="D13" s="91">
        <f>Orçamento!H51</f>
        <v>23191.38</v>
      </c>
      <c r="E13" s="91">
        <f>F13/D32*100</f>
        <v>100</v>
      </c>
      <c r="F13" s="91">
        <f>D13</f>
        <v>23191.38</v>
      </c>
      <c r="G13" s="91">
        <f>H13/D32*100</f>
        <v>0</v>
      </c>
      <c r="H13" s="91"/>
      <c r="I13" s="91">
        <f>J13/D32*100</f>
        <v>0</v>
      </c>
      <c r="J13" s="91"/>
      <c r="K13" s="91">
        <f>L13/D32*100</f>
        <v>0</v>
      </c>
      <c r="L13" s="91"/>
      <c r="M13" s="91">
        <f>N13/D32*100</f>
        <v>0</v>
      </c>
      <c r="N13" s="91"/>
      <c r="O13" s="91">
        <f>P13/D32*100</f>
        <v>0</v>
      </c>
      <c r="P13" s="91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</row>
    <row r="14" spans="1:255" s="92" customFormat="1" ht="18" customHeight="1">
      <c r="A14" s="89"/>
      <c r="B14" s="89"/>
      <c r="C14" s="91">
        <f>D14/D32*100</f>
        <v>0</v>
      </c>
      <c r="D14" s="91">
        <f>Orçamento!H38</f>
        <v>0</v>
      </c>
      <c r="E14" s="91">
        <f>F14/D32*100</f>
        <v>0</v>
      </c>
      <c r="F14" s="91">
        <f>D14</f>
        <v>0</v>
      </c>
      <c r="G14" s="91">
        <f>H14/D32*100</f>
        <v>0</v>
      </c>
      <c r="H14" s="91"/>
      <c r="I14" s="91">
        <f>J14/D32*100</f>
        <v>0</v>
      </c>
      <c r="J14" s="91"/>
      <c r="K14" s="91">
        <f>L14/D32*100</f>
        <v>0</v>
      </c>
      <c r="L14" s="91"/>
      <c r="M14" s="91">
        <f>N14/D32*100</f>
        <v>0</v>
      </c>
      <c r="N14" s="91"/>
      <c r="O14" s="91">
        <f>P14/D32*100</f>
        <v>0</v>
      </c>
      <c r="P14" s="91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</row>
    <row r="15" spans="1:255" s="92" customFormat="1" ht="18" customHeight="1">
      <c r="A15" s="89"/>
      <c r="B15" s="89"/>
      <c r="C15" s="91"/>
      <c r="D15" s="91"/>
      <c r="E15" s="91">
        <f>F15/D32*100</f>
        <v>0</v>
      </c>
      <c r="F15" s="91">
        <f>D15</f>
        <v>0</v>
      </c>
      <c r="G15" s="91">
        <f>H15/D32*100</f>
        <v>0</v>
      </c>
      <c r="H15" s="91"/>
      <c r="I15" s="91">
        <f>J15/D32*100</f>
        <v>0</v>
      </c>
      <c r="J15" s="91"/>
      <c r="K15" s="91">
        <f>L15/D32*100</f>
        <v>0</v>
      </c>
      <c r="L15" s="91"/>
      <c r="M15" s="91">
        <f>N15/D32*100</f>
        <v>0</v>
      </c>
      <c r="N15" s="91"/>
      <c r="O15" s="91">
        <f>P15/D32*100</f>
        <v>0</v>
      </c>
      <c r="P15" s="91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</row>
    <row r="16" spans="1:255" s="92" customFormat="1" ht="18" customHeight="1">
      <c r="A16" s="89"/>
      <c r="B16" s="89"/>
      <c r="C16" s="91">
        <f>D16/D32*100</f>
        <v>0</v>
      </c>
      <c r="D16" s="91"/>
      <c r="E16" s="91">
        <f>F16/D32*100</f>
        <v>0</v>
      </c>
      <c r="F16" s="91"/>
      <c r="G16" s="91">
        <f>H16/D32*100</f>
        <v>0</v>
      </c>
      <c r="H16" s="91">
        <f>D16</f>
        <v>0</v>
      </c>
      <c r="I16" s="91">
        <f>J16/D32*100</f>
        <v>0</v>
      </c>
      <c r="J16" s="91"/>
      <c r="K16" s="91">
        <f>L16/D32*100</f>
        <v>0</v>
      </c>
      <c r="L16" s="91"/>
      <c r="M16" s="91">
        <f>N16/D32*100</f>
        <v>0</v>
      </c>
      <c r="N16" s="91"/>
      <c r="O16" s="91">
        <f>P16/D32*100</f>
        <v>0</v>
      </c>
      <c r="P16" s="91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255" s="92" customFormat="1" ht="18" customHeight="1">
      <c r="A17" s="89"/>
      <c r="B17" s="89"/>
      <c r="C17" s="91">
        <f>D17/D32*100</f>
        <v>0</v>
      </c>
      <c r="D17" s="91"/>
      <c r="E17" s="91">
        <f>F17/D32*100</f>
        <v>0</v>
      </c>
      <c r="F17" s="91"/>
      <c r="G17" s="91">
        <f>H17/D32*100</f>
        <v>0</v>
      </c>
      <c r="H17" s="91">
        <f>D17*0.2</f>
        <v>0</v>
      </c>
      <c r="I17" s="91">
        <f>J17/D32*100</f>
        <v>0</v>
      </c>
      <c r="J17" s="91">
        <f>D17*0.8</f>
        <v>0</v>
      </c>
      <c r="K17" s="91">
        <f>L17/D32*100</f>
        <v>0</v>
      </c>
      <c r="L17" s="91"/>
      <c r="M17" s="91">
        <f>N17/D32*100</f>
        <v>0</v>
      </c>
      <c r="N17" s="91"/>
      <c r="O17" s="91">
        <f>P17/D32*100</f>
        <v>0</v>
      </c>
      <c r="P17" s="91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s="92" customFormat="1" ht="18" customHeight="1">
      <c r="A18" s="89"/>
      <c r="B18" s="89"/>
      <c r="C18" s="91">
        <f>D18/D32*100</f>
        <v>0</v>
      </c>
      <c r="D18" s="91"/>
      <c r="E18" s="91">
        <f>F18/D32*100</f>
        <v>0</v>
      </c>
      <c r="F18" s="91"/>
      <c r="G18" s="91">
        <f>H18/D32*100</f>
        <v>0</v>
      </c>
      <c r="H18" s="91"/>
      <c r="I18" s="91">
        <f>J18/D32*100</f>
        <v>0</v>
      </c>
      <c r="J18" s="91">
        <f>D18</f>
        <v>0</v>
      </c>
      <c r="K18" s="91">
        <f>L18/D32*100</f>
        <v>0</v>
      </c>
      <c r="L18" s="91"/>
      <c r="M18" s="91">
        <f>N18/D32*100</f>
        <v>0</v>
      </c>
      <c r="N18" s="91"/>
      <c r="O18" s="91">
        <f>P18/D32*100</f>
        <v>0</v>
      </c>
      <c r="P18" s="91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  <row r="19" spans="1:255" s="92" customFormat="1" ht="18" customHeight="1">
      <c r="A19" s="89"/>
      <c r="B19" s="93"/>
      <c r="C19" s="91">
        <f>D19/D32*100</f>
        <v>0</v>
      </c>
      <c r="D19" s="91"/>
      <c r="E19" s="91">
        <f>F19/D32*100</f>
        <v>0</v>
      </c>
      <c r="F19" s="91"/>
      <c r="G19" s="91">
        <f>H19/D32*100</f>
        <v>0</v>
      </c>
      <c r="H19" s="91"/>
      <c r="I19" s="91">
        <f>J19/D32*100</f>
        <v>0</v>
      </c>
      <c r="J19" s="91">
        <f>D19</f>
        <v>0</v>
      </c>
      <c r="K19" s="91">
        <f>L19/D32*100</f>
        <v>0</v>
      </c>
      <c r="L19" s="91"/>
      <c r="M19" s="91">
        <f>N19/D32*100</f>
        <v>0</v>
      </c>
      <c r="N19" s="91"/>
      <c r="O19" s="91">
        <f>P19/D32*100</f>
        <v>0</v>
      </c>
      <c r="P19" s="91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</row>
    <row r="20" spans="1:255" s="92" customFormat="1" ht="18" customHeight="1">
      <c r="A20" s="89"/>
      <c r="B20" s="89"/>
      <c r="C20" s="91">
        <f>D20/D32*100</f>
        <v>0</v>
      </c>
      <c r="D20" s="91"/>
      <c r="E20" s="91">
        <f>F20/D32*100</f>
        <v>0</v>
      </c>
      <c r="F20" s="91"/>
      <c r="G20" s="91">
        <f>H20/D32*100</f>
        <v>0</v>
      </c>
      <c r="H20" s="91"/>
      <c r="I20" s="91">
        <f>J20/D32*100</f>
        <v>0</v>
      </c>
      <c r="J20" s="91">
        <f>D20</f>
        <v>0</v>
      </c>
      <c r="K20" s="91">
        <f>L20/D32*100</f>
        <v>0</v>
      </c>
      <c r="L20" s="91"/>
      <c r="M20" s="91">
        <f>N20/D32*100</f>
        <v>0</v>
      </c>
      <c r="N20" s="91"/>
      <c r="O20" s="91">
        <f>P20/D32*100</f>
        <v>0</v>
      </c>
      <c r="P20" s="91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</row>
    <row r="21" spans="1:255" s="92" customFormat="1" ht="18" customHeight="1">
      <c r="A21" s="89"/>
      <c r="B21" s="89"/>
      <c r="C21" s="91">
        <f>D21/D32*100</f>
        <v>0</v>
      </c>
      <c r="D21" s="91"/>
      <c r="E21" s="91">
        <f>F21/D32*100</f>
        <v>0</v>
      </c>
      <c r="F21" s="91"/>
      <c r="G21" s="91">
        <f>H21/D32*100</f>
        <v>0</v>
      </c>
      <c r="H21" s="91"/>
      <c r="I21" s="91">
        <f>J21/D32*100</f>
        <v>0</v>
      </c>
      <c r="J21" s="91"/>
      <c r="K21" s="91">
        <f>L21/D32*100</f>
        <v>0</v>
      </c>
      <c r="L21" s="91">
        <f>D21</f>
        <v>0</v>
      </c>
      <c r="M21" s="91">
        <f>N21/D32*100</f>
        <v>0</v>
      </c>
      <c r="N21" s="91"/>
      <c r="O21" s="91">
        <f>P21/D32*100</f>
        <v>0</v>
      </c>
      <c r="P21" s="91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</row>
    <row r="22" spans="1:255" s="92" customFormat="1" ht="18" customHeight="1">
      <c r="A22" s="89"/>
      <c r="B22" s="89"/>
      <c r="C22" s="91">
        <f>D22/D32*100</f>
        <v>0</v>
      </c>
      <c r="D22" s="91"/>
      <c r="E22" s="91">
        <f>F22/D33*100</f>
        <v>0</v>
      </c>
      <c r="F22" s="91"/>
      <c r="G22" s="91">
        <f>H22/D32*100</f>
        <v>0</v>
      </c>
      <c r="H22" s="91"/>
      <c r="I22" s="91">
        <f>J22/D32*100</f>
        <v>0</v>
      </c>
      <c r="J22" s="91"/>
      <c r="K22" s="91">
        <f>L22/D32*100</f>
        <v>0</v>
      </c>
      <c r="L22" s="91">
        <f>D22</f>
        <v>0</v>
      </c>
      <c r="M22" s="91">
        <f>N22/D32*100</f>
        <v>0</v>
      </c>
      <c r="N22" s="91"/>
      <c r="O22" s="91">
        <f>P22/D32*100</f>
        <v>0</v>
      </c>
      <c r="P22" s="91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</row>
    <row r="23" spans="1:255" s="92" customFormat="1" ht="18" customHeight="1">
      <c r="A23" s="89"/>
      <c r="B23" s="89"/>
      <c r="C23" s="91">
        <f>D23/D32*100</f>
        <v>0</v>
      </c>
      <c r="D23" s="91"/>
      <c r="E23" s="91">
        <f>F23/D32*100</f>
        <v>0</v>
      </c>
      <c r="F23" s="91"/>
      <c r="G23" s="91">
        <f>H23/D32*100</f>
        <v>0</v>
      </c>
      <c r="H23" s="91"/>
      <c r="I23" s="91">
        <f>J23/D32*100</f>
        <v>0</v>
      </c>
      <c r="J23" s="91"/>
      <c r="K23" s="91">
        <f>L23/D32*100</f>
        <v>0</v>
      </c>
      <c r="L23" s="91">
        <f>D23</f>
        <v>0</v>
      </c>
      <c r="M23" s="91">
        <f>N23/D32*100</f>
        <v>0</v>
      </c>
      <c r="N23" s="91"/>
      <c r="O23" s="91">
        <f>P23/D32*100</f>
        <v>0</v>
      </c>
      <c r="P23" s="91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</row>
    <row r="24" spans="1:255" s="92" customFormat="1" ht="18" customHeight="1">
      <c r="A24" s="89"/>
      <c r="B24" s="89"/>
      <c r="C24" s="91">
        <f>D24/D32*100</f>
        <v>0</v>
      </c>
      <c r="D24" s="91"/>
      <c r="E24" s="91">
        <f>F24/D32*100</f>
        <v>0</v>
      </c>
      <c r="F24" s="91"/>
      <c r="G24" s="91">
        <f>H24/D32*100</f>
        <v>0</v>
      </c>
      <c r="H24" s="91"/>
      <c r="I24" s="91">
        <f>J24/D32*100</f>
        <v>0</v>
      </c>
      <c r="J24" s="91"/>
      <c r="K24" s="91">
        <f>L24/D32*100</f>
        <v>0</v>
      </c>
      <c r="L24" s="91">
        <f>D24</f>
        <v>0</v>
      </c>
      <c r="M24" s="91">
        <f>N24/D32*100</f>
        <v>0</v>
      </c>
      <c r="N24" s="91"/>
      <c r="O24" s="91">
        <f>P24/D32*100</f>
        <v>0</v>
      </c>
      <c r="P24" s="91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</row>
    <row r="25" spans="1:255" s="92" customFormat="1" ht="18" customHeight="1">
      <c r="A25" s="89"/>
      <c r="B25" s="89"/>
      <c r="C25" s="91">
        <f>D25/D32*100</f>
        <v>0</v>
      </c>
      <c r="D25" s="91"/>
      <c r="E25" s="91">
        <f>F25/D32*100</f>
        <v>0</v>
      </c>
      <c r="F25" s="91"/>
      <c r="G25" s="91">
        <f>H25/D32*100</f>
        <v>0</v>
      </c>
      <c r="H25" s="91"/>
      <c r="I25" s="91">
        <f>J25/D32*100</f>
        <v>0</v>
      </c>
      <c r="J25" s="91"/>
      <c r="K25" s="91">
        <f>L25/D32*100</f>
        <v>0</v>
      </c>
      <c r="L25" s="91"/>
      <c r="M25" s="91">
        <f>N25/D32*100</f>
        <v>0</v>
      </c>
      <c r="N25" s="91">
        <f>D25</f>
        <v>0</v>
      </c>
      <c r="O25" s="91">
        <f>P25/D32*100</f>
        <v>0</v>
      </c>
      <c r="P25" s="91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</row>
    <row r="26" spans="1:255" s="92" customFormat="1" ht="18" customHeight="1">
      <c r="A26" s="89"/>
      <c r="B26" s="89"/>
      <c r="C26" s="91">
        <f>D26/D32*100</f>
        <v>0</v>
      </c>
      <c r="D26" s="91"/>
      <c r="E26" s="91">
        <f>F26/D32*100</f>
        <v>0</v>
      </c>
      <c r="F26" s="91"/>
      <c r="G26" s="91">
        <f>H26/D32*100</f>
        <v>0</v>
      </c>
      <c r="H26" s="91"/>
      <c r="I26" s="91">
        <f>J26/D32*100</f>
        <v>0</v>
      </c>
      <c r="J26" s="91"/>
      <c r="K26" s="91">
        <f>L26/D32*100</f>
        <v>0</v>
      </c>
      <c r="L26" s="91"/>
      <c r="M26" s="91">
        <f>N26/D32*100</f>
        <v>0</v>
      </c>
      <c r="N26" s="91">
        <f>D26</f>
        <v>0</v>
      </c>
      <c r="O26" s="91">
        <f>P26/D32*100</f>
        <v>0</v>
      </c>
      <c r="P26" s="91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</row>
    <row r="27" spans="1:255" s="92" customFormat="1" ht="18" customHeight="1">
      <c r="A27" s="89"/>
      <c r="B27" s="89"/>
      <c r="C27" s="91">
        <f>D27/D32*100</f>
        <v>0</v>
      </c>
      <c r="D27" s="91"/>
      <c r="E27" s="91">
        <f>F27/D32*100</f>
        <v>0</v>
      </c>
      <c r="F27" s="91"/>
      <c r="G27" s="91">
        <f>H27/D32*100</f>
        <v>0</v>
      </c>
      <c r="H27" s="91"/>
      <c r="I27" s="91">
        <f>J27/D32*100</f>
        <v>0</v>
      </c>
      <c r="J27" s="91"/>
      <c r="K27" s="91">
        <f>L27/D32*100</f>
        <v>0</v>
      </c>
      <c r="L27" s="91"/>
      <c r="M27" s="91">
        <f>N27/D32*100</f>
        <v>0</v>
      </c>
      <c r="N27" s="91">
        <f>D27</f>
        <v>0</v>
      </c>
      <c r="O27" s="91">
        <f>P27/D32*100</f>
        <v>0</v>
      </c>
      <c r="P27" s="91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</row>
    <row r="28" spans="1:255" s="92" customFormat="1" ht="18" customHeight="1">
      <c r="A28" s="89"/>
      <c r="B28" s="89"/>
      <c r="C28" s="91">
        <f>D28/D32*100</f>
        <v>0</v>
      </c>
      <c r="D28" s="91"/>
      <c r="E28" s="91">
        <f>F28/D32*100</f>
        <v>0</v>
      </c>
      <c r="F28" s="91"/>
      <c r="G28" s="91">
        <f>H28/D32*100</f>
        <v>0</v>
      </c>
      <c r="H28" s="91"/>
      <c r="I28" s="91">
        <f>J28/D32*100</f>
        <v>0</v>
      </c>
      <c r="J28" s="91"/>
      <c r="K28" s="91">
        <f>L28/D32*100</f>
        <v>0</v>
      </c>
      <c r="L28" s="91"/>
      <c r="M28" s="91">
        <f>N28/D32*100</f>
        <v>0</v>
      </c>
      <c r="N28" s="91">
        <f>D28</f>
        <v>0</v>
      </c>
      <c r="O28" s="91">
        <f>P28/D32*100</f>
        <v>0</v>
      </c>
      <c r="P28" s="91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</row>
    <row r="29" spans="1:255" s="92" customFormat="1" ht="18" customHeight="1">
      <c r="A29" s="89"/>
      <c r="B29" s="89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</row>
    <row r="30" spans="1:255" s="92" customFormat="1" ht="18" customHeight="1">
      <c r="A30" s="89"/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</row>
    <row r="31" spans="1:255" ht="18" customHeight="1">
      <c r="A31" s="75"/>
      <c r="B31" s="75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</row>
    <row r="32" spans="1:16" ht="18" customHeight="1">
      <c r="A32" s="80" t="s">
        <v>31</v>
      </c>
      <c r="B32" s="89" t="s">
        <v>32</v>
      </c>
      <c r="C32" s="95">
        <f>C13+C14+C15+C16+C17+C18+C19+C20+C21+C22+C23+C24+C25+C26+C27+C28</f>
        <v>100</v>
      </c>
      <c r="D32" s="91">
        <f aca="true" t="shared" si="0" ref="D32:P32">D13+D14+D15+D16+D17+D18+D19+D20+D21+D22+D23+D24+D25+D26+D27+D28+D29</f>
        <v>23191.38</v>
      </c>
      <c r="E32" s="91">
        <f t="shared" si="0"/>
        <v>100</v>
      </c>
      <c r="F32" s="91">
        <f t="shared" si="0"/>
        <v>23191.38</v>
      </c>
      <c r="G32" s="91">
        <f t="shared" si="0"/>
        <v>0</v>
      </c>
      <c r="H32" s="91">
        <f t="shared" si="0"/>
        <v>0</v>
      </c>
      <c r="I32" s="91">
        <f t="shared" si="0"/>
        <v>0</v>
      </c>
      <c r="J32" s="91">
        <f t="shared" si="0"/>
        <v>0</v>
      </c>
      <c r="K32" s="91">
        <f t="shared" si="0"/>
        <v>0</v>
      </c>
      <c r="L32" s="91">
        <f t="shared" si="0"/>
        <v>0</v>
      </c>
      <c r="M32" s="91">
        <f t="shared" si="0"/>
        <v>0</v>
      </c>
      <c r="N32" s="91">
        <f t="shared" si="0"/>
        <v>0</v>
      </c>
      <c r="O32" s="91">
        <f t="shared" si="0"/>
        <v>0</v>
      </c>
      <c r="P32" s="91">
        <f t="shared" si="0"/>
        <v>0</v>
      </c>
    </row>
    <row r="33" spans="1:58" ht="18" customHeight="1">
      <c r="A33" s="83" t="s">
        <v>33</v>
      </c>
      <c r="B33" s="89" t="s">
        <v>34</v>
      </c>
      <c r="C33" s="96">
        <f>C32</f>
        <v>100</v>
      </c>
      <c r="D33" s="96">
        <f>D32</f>
        <v>23191.38</v>
      </c>
      <c r="E33" s="91">
        <f>E32</f>
        <v>100</v>
      </c>
      <c r="F33" s="91">
        <f>F32</f>
        <v>23191.38</v>
      </c>
      <c r="G33" s="91">
        <f>G32+E33</f>
        <v>100</v>
      </c>
      <c r="H33" s="91">
        <f>H32+F33</f>
        <v>23191.38</v>
      </c>
      <c r="I33" s="91">
        <f aca="true" t="shared" si="1" ref="I33:N33">G33+I32</f>
        <v>100</v>
      </c>
      <c r="J33" s="91">
        <f t="shared" si="1"/>
        <v>23191.38</v>
      </c>
      <c r="K33" s="91">
        <f t="shared" si="1"/>
        <v>100</v>
      </c>
      <c r="L33" s="91">
        <f t="shared" si="1"/>
        <v>23191.38</v>
      </c>
      <c r="M33" s="91">
        <f t="shared" si="1"/>
        <v>100</v>
      </c>
      <c r="N33" s="91">
        <f t="shared" si="1"/>
        <v>23191.38</v>
      </c>
      <c r="O33" s="91"/>
      <c r="P33" s="91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43"/>
      <c r="BE33" s="43"/>
      <c r="BF33" s="43"/>
    </row>
    <row r="34" spans="1:16" ht="1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</row>
    <row r="35" spans="1:16" ht="15">
      <c r="A35" s="72"/>
      <c r="B35" s="72"/>
      <c r="M35" s="72"/>
      <c r="N35" s="72"/>
      <c r="O35" s="72"/>
      <c r="P35" s="72"/>
    </row>
    <row r="36" spans="1:16" ht="15">
      <c r="A36" s="72"/>
      <c r="B36" s="72"/>
      <c r="C36" s="72"/>
      <c r="M36" s="72"/>
      <c r="N36" s="72"/>
      <c r="O36" s="72"/>
      <c r="P36" s="72"/>
    </row>
    <row r="37" spans="1:16" ht="15">
      <c r="A37" s="72"/>
      <c r="B37" s="72"/>
      <c r="C37" s="72" t="str">
        <f>Orçamento!B54</f>
        <v>São José do Herval, 26 de maio de 2020.</v>
      </c>
      <c r="M37" s="72"/>
      <c r="N37" s="72"/>
      <c r="O37" s="72"/>
      <c r="P37" s="72"/>
    </row>
    <row r="38" spans="1:16" ht="15">
      <c r="A38" s="72"/>
      <c r="B38" s="72"/>
      <c r="C38" s="72"/>
      <c r="D38" s="72"/>
      <c r="M38" s="72"/>
      <c r="N38" s="72"/>
      <c r="O38" s="72"/>
      <c r="P38" s="72"/>
    </row>
    <row r="39" spans="1:16" ht="15">
      <c r="A39" s="72"/>
      <c r="B39" s="72"/>
      <c r="C39" s="72"/>
      <c r="D39" s="72"/>
      <c r="M39" s="72"/>
      <c r="N39" s="72"/>
      <c r="O39" s="72"/>
      <c r="P39" s="72"/>
    </row>
    <row r="40" spans="1:16" ht="15">
      <c r="A40" s="72"/>
      <c r="B40" s="72"/>
      <c r="C40" s="72"/>
      <c r="D40" s="72"/>
      <c r="M40" s="72"/>
      <c r="N40" s="72"/>
      <c r="O40" s="72"/>
      <c r="P40" s="72"/>
    </row>
    <row r="41" spans="1:16" ht="1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</row>
    <row r="42" spans="1:16" ht="1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</row>
    <row r="44" spans="5:12" ht="15">
      <c r="E44" s="72" t="s">
        <v>35</v>
      </c>
      <c r="F44" s="72"/>
      <c r="G44" s="73"/>
      <c r="H44" s="98"/>
      <c r="I44" s="72"/>
      <c r="J44" s="72" t="s">
        <v>36</v>
      </c>
      <c r="K44" s="72"/>
      <c r="L44" s="72"/>
    </row>
    <row r="45" spans="5:12" ht="15">
      <c r="E45" s="72" t="s">
        <v>10</v>
      </c>
      <c r="F45" s="72"/>
      <c r="G45" s="73"/>
      <c r="H45" s="98"/>
      <c r="I45" s="72"/>
      <c r="J45" s="72" t="str">
        <f>Orçamento!E58</f>
        <v>LAURO RODRIGUES VIEIRA</v>
      </c>
      <c r="K45" s="72"/>
      <c r="L45" s="72"/>
    </row>
    <row r="46" spans="5:12" ht="15">
      <c r="E46" s="72" t="s">
        <v>37</v>
      </c>
      <c r="F46" s="72"/>
      <c r="G46" s="72"/>
      <c r="H46" s="72"/>
      <c r="I46" s="72"/>
      <c r="J46" s="72" t="s">
        <v>38</v>
      </c>
      <c r="K46" s="72"/>
      <c r="L46" s="72"/>
    </row>
  </sheetData>
  <sheetProtection/>
  <mergeCells count="1">
    <mergeCell ref="F5:G5"/>
  </mergeCells>
  <printOptions/>
  <pageMargins left="0.63" right="0.18" top="0.984251969" bottom="0.984251969" header="0.492125985" footer="0.49212598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COHAB</dc:creator>
  <cp:keywords/>
  <dc:description/>
  <cp:lastModifiedBy>Win7</cp:lastModifiedBy>
  <cp:lastPrinted>2020-05-26T12:58:04Z</cp:lastPrinted>
  <dcterms:created xsi:type="dcterms:W3CDTF">1999-08-10T17:04:25Z</dcterms:created>
  <dcterms:modified xsi:type="dcterms:W3CDTF">2020-07-31T16:10:55Z</dcterms:modified>
  <cp:category/>
  <cp:version/>
  <cp:contentType/>
  <cp:contentStatus/>
</cp:coreProperties>
</file>