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Planilha orçamentária" sheetId="1" r:id="rId1"/>
    <sheet name="Cronograma" sheetId="2" r:id="rId2"/>
    <sheet name="Proposta" sheetId="3" r:id="rId3"/>
  </sheets>
  <definedNames>
    <definedName name="_xlnm.Print_Area" localSheetId="0">'Planilha orçamentária'!$A$1:$J$60</definedName>
  </definedNames>
  <calcPr fullCalcOnLoad="1"/>
</workbook>
</file>

<file path=xl/sharedStrings.xml><?xml version="1.0" encoding="utf-8"?>
<sst xmlns="http://schemas.openxmlformats.org/spreadsheetml/2006/main" count="238" uniqueCount="135">
  <si>
    <t>ITEM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</si>
  <si>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</si>
  <si>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</si>
  <si>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</si>
  <si>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</si>
  <si>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</si>
  <si>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</si>
  <si>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</si>
  <si>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</si>
  <si>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</si>
  <si>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</si>
  <si>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</si>
  <si>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</si>
  <si>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</si>
  <si>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</si>
  <si>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</si>
  <si>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</si>
  <si>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</si>
  <si>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</si>
  <si>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</si>
  <si>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</si>
  <si>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</si>
  <si>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</si>
  <si>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</si>
  <si>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</si>
  <si>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</si>
  <si>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</si>
  <si>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</si>
  <si>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</si>
  <si>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</si>
  <si>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</si>
  <si>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</si>
  <si>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</si>
  <si>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</si>
  <si>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1.5</t>
  </si>
  <si>
    <t>1.5.1</t>
  </si>
  <si>
    <t>1.5.2</t>
  </si>
  <si>
    <t>1.6</t>
  </si>
  <si>
    <t>1.6.1</t>
  </si>
  <si>
    <t>1.7</t>
  </si>
  <si>
    <t>1.7.1</t>
  </si>
  <si>
    <t>1.8</t>
  </si>
  <si>
    <t>1.8.1</t>
  </si>
  <si>
    <t>FONTE</t>
  </si>
  <si>
    <t>SINAPI</t>
  </si>
  <si>
    <t>COMPOSIÇÃO</t>
  </si>
  <si>
    <t>CÓDIGO</t>
  </si>
  <si>
    <t>DESCRIÇÃO</t>
  </si>
  <si>
    <t>PÓRTICO DE ACESSO AO MUNICÍPIO</t>
  </si>
  <si>
    <t>CONSTRUÇÃO DO PÓRTICO DE ACESSO A CIDADE</t>
  </si>
  <si>
    <t>SERVIÇOS PRELIMINARES/FUNDAÇÕES S1,S2 E S3</t>
  </si>
  <si>
    <t>PLACA DE OBRA EM CHAPA DE AÇO GALVANIZADO</t>
  </si>
  <si>
    <t>LOCAÇÃO CONVENCIONAL DE OBRA, UTILIZANDO GABARITO DE TÁBUAS CORRIDAS PONTALETADAS A CADA 2,00M - 2 UTILIZAÇÕES, AF_10/2018</t>
  </si>
  <si>
    <t>ESCAVAÇÃO MECÂNICA DE VALA EM MATERIAL 2A, CATEGORIA DE 2,01 ATÉ 4,00M DE PROFUNDIDADE COM UTILIZAÇÃO DE ESCAVADEIRA HIDRÁULICA</t>
  </si>
  <si>
    <t>FABRICAÇÃO, MONTAGEM E DESMONTAGEM DE FÔRMA PARA SAPATA, EM MADEIRA SERRADA, E=25MM, 1 UTILIZAÇÃO. AF_06/2017</t>
  </si>
  <si>
    <t>CONCRETAGEM DE SAPATAS, FCK=25MPA COM USO DE BOMBA, LANÇAMENTO, ADENSAMENTO E ACABAMENTO</t>
  </si>
  <si>
    <t>ARMAÇÃO DE BLOCO, VIGA BALDRAME OU SAPATA UTILIZANDO AÇO CA-50 E 25MM - MONTAGEM. AF_06/2017</t>
  </si>
  <si>
    <t>ARMAÇÃO DE BLOCO, VIGA BALDRAME OU SAPATA UTILIZANDO AÇO CA-50 E 12,5MM - MONTAGEM. AF_06/2018</t>
  </si>
  <si>
    <t>ARMAÇÃO DE BLOCO, VIGA BALDRAME OU SAPATA UTILIZANDO AÇO CA-50 E 8MM - MONTAGEM. AF_06/2019</t>
  </si>
  <si>
    <t>ARMAÇÃO DE BLOCO, VIGA BALDRAME OU SAPATA UTILIZANDO AÇO CA-50 E 6,3MM - MONTAGEM. AF_06/2020</t>
  </si>
  <si>
    <t>MONTAGEM E DESMONTAGEM DE FÔRMA DE PILARES RETANGULARES E ESTRUTURAS SIMILARES COM ÁREA MÉDIA DAS SEÇÕES MAIOR QUE 0,25M², PÉ-DIREITO DUPLO, EM CHAPA DE MADEIRA COMPENSADA RESINADA, 2 UTILIZAÇÕES. AF_12/2015</t>
  </si>
  <si>
    <t>IMPERMEABILIZAÇÃO DE SUPERFÍCIE COM EMULSÃO ASFÁLTICA, 2 DEMÃOS AF_06/2018</t>
  </si>
  <si>
    <t>PILARES P1, P2 E P3</t>
  </si>
  <si>
    <t>CONCRETAGEM DE PILARES, FCK=25MPA, COM USO DE BOMBA EM EDIFICAÇÃO COM SEÇÃO MÉDIA DE PILARES MAIOR QUE ,25M² - LANÇAMENTO, ADENSAMENTO E ACABAMENTO. AF_12/2015</t>
  </si>
  <si>
    <t>ESTRUTURA DO RESERVATÓRIO DE ÁGUA</t>
  </si>
  <si>
    <t>FABRICAÇÃO, MONTAGEM E DESMONTAGEM DE FÔRMA PARA VIGA BALDREME OU SAPATA, EM MADEIRA SERRADA, E=25MM, 1 UTILIZAÇÃO. AF_06/2017</t>
  </si>
  <si>
    <t>ARMAÇÃO DE PILAR OU VIGA DE UMA ESTRUTURA CONVENCIONAL DE CONCRETO ARMADO EM UM EDIFÍCIO DE MULTIPLUS PAVIMENTOS UTILIZANDO AÇO CA-50 E 25MM - MONTAGEM. AF_06/2020</t>
  </si>
  <si>
    <t>ARMAÇÃO DE PILAR OU VIGA DE UMA ESTRUTURA CONVENCIONAL DE CONCRETO ARMADO EM UM EDIFÍCIO DE MULTIPLUS PAVIMENTOS UTILIZANDO AÇO CA-50 E 8MM - MONTAGEM. AF_06/2021</t>
  </si>
  <si>
    <t>ARMAÇÃO DE PILAR OU VIGA DE UMA ESTRUTURA CONVENCIONAL DE CONCRETO ARMADO EM UM EDIFÍCIO DE MULTIPLUS PAVIMENTOS UTILIZANDO AÇO CA-50 E 6,3MM - MONTAGEM. AF_06/2022</t>
  </si>
  <si>
    <t>ARMAÇÃO DE PILAR OU VIGA DE UMA ESTRUTURA CONVENCIONAL DE CONCRETO ARMADO EM UMA EDIFICAÇÃO TÉRREA OU SOBRADO UTILIZANDO AÇO CA-50 E 6,3MM - MONTAGEM. AF_06/2022</t>
  </si>
  <si>
    <t>ARMAÇÃO DE PILAR OU VIGA DE UMA ESTRUTURA CONVENCIONAL DE CONCRETO ARMADO EM UMA EDIFICAÇÃO TÉRREA OU SOBRADO UTILIZANDO AÇO CA-50 E 10MM - MONTAGEM. AF_06/2023</t>
  </si>
  <si>
    <t>ARMAÇÃO DE PILAR OU VIGA DE UMA ESTRUTURA CONVENCIONAL DE CONCRETO ARMADO EM UMA EDIFICAÇÃO TÉRREA OU SOBRADO UTILIZANDO AÇO CA-50 E 5MM - MONTAGEM. AF_06/2024</t>
  </si>
  <si>
    <t>ARMAÇÃOI DE ARMADURA POSITIVA DE LAJES COM TELA Q-196</t>
  </si>
  <si>
    <t>ESTRUTURA DAS VIGAS E LAJES DO TOPO</t>
  </si>
  <si>
    <t>MONTAGEM E DESMONTAGEM DE FÔRMA DE VIGA, ESCORAMENTE COM PONTALETE DE MADEIRA, PÉ-DIREITO SIMPLES, EM MADEIRA SERRADA, 1 UTILIZAÇÃO. AF_12/2015</t>
  </si>
  <si>
    <t>ARMAÇÃO DE PILAR OU VIGA DE UMA ESTRUTURA CONVENCIONAL DE CONCRETO ARMADO EM UM EDIFÍCIO DE MULTIPLUS PAVIMENTOS UTILIZANDO AÇO CA-50 E 16MM - MONTAGEM. AF_06/2022</t>
  </si>
  <si>
    <t>ARMAÇÃO DE PILAR OU VIGA DE UMA ESTRUTURA CONVENCIONAL DE CONCRETO ARMADO EM UM EDIFÍCIO DE MULTIPLUS PAVIMENTOS UTILIZANDO AÇO CA-50 E 10MM - MONTAGEM. AF_06/2023</t>
  </si>
  <si>
    <t>ARMAÇÃO DE PILAR OU VIGA DE UMA ESTRUTURA CONVENCIONAL DE CONCRETO ARMADO EM UM EDIFÍCIO DE MULTIPLUS PAVIMENTOS UTILIZANDO AÇO CA-50 E 8MM - MONTAGEM. AF_06/2024</t>
  </si>
  <si>
    <t>ARMAÇÃO DE PILAR OU VIGA DE UMA ESTRUTURA CONVENCIONAL DE CONCRETO ARMADO EM UM EDIFÍCIO DE MULTIPLUS PAVIMENTOS UTILIZANDO AÇO CA-50 E 5MM - MONTAGEM. AF_06/2024</t>
  </si>
  <si>
    <t>CONCRETAGEM DE VIGAS E LAJES, FCK-25MPA COM USO DE BOMBA, LANÇAMENTO, ADENSAMENTO E ACABAMENTO</t>
  </si>
  <si>
    <t>VIGA METÁLICA DE TRAVESSIA</t>
  </si>
  <si>
    <t>(COMPOSIÇÃO REPRESENTATIVA) FABRICAÇÃO E INSTALAÇÃO DE TESOURA INTEIRA EM AÇO, PARA VÃOS DE 3 A 12M PARA QUALQUER TIPO DE TELHA, INCLUSO IÇAMENTO. AF_12/2015</t>
  </si>
  <si>
    <t>REVESTIMENTO EM AÇO CORTEN SAC300</t>
  </si>
  <si>
    <t>REVESTIMENTO DE ESTRUTURA DE TRAVESSIA CONFORME PROJETO UTILIZANDO AÇO CORTEN/SAC300, E=3MM COM ATIVADOR DE PÁTINA, INCLUSO TRANSPORTE INSTALAÇÃO E IÇAMENTO</t>
  </si>
  <si>
    <t>REVESTIMENTO EM PEDRA JACARANDA AMARELO FORTE</t>
  </si>
  <si>
    <t>REVESTIMENTO EM PEDRA JACARANDA IRREGULAR FORTE, INCLUSO MATERIAIS, TRANSPORTE E INSTALAÇÃO</t>
  </si>
  <si>
    <t>CHAPA DE ACRÍLICO</t>
  </si>
  <si>
    <t>CHAPA DE ACRÍLICO INCOLOR/CRISTAL 15MM EM PEÇAS DE 1,95MX1,00M FORNECIMENTO, ACABAMENTO E INSTALAÇÃO</t>
  </si>
  <si>
    <t>UNIDADE</t>
  </si>
  <si>
    <t>QUANTIDADE</t>
  </si>
  <si>
    <t>CUSTO UNITÁRIO</t>
  </si>
  <si>
    <t>BDI (%)</t>
  </si>
  <si>
    <t>PREÇO UNITÁRIO (R$)</t>
  </si>
  <si>
    <t>PREÇO TOTAL</t>
  </si>
  <si>
    <t>M²</t>
  </si>
  <si>
    <t>M³</t>
  </si>
  <si>
    <t>KG</t>
  </si>
  <si>
    <t>m²</t>
  </si>
  <si>
    <t>m³</t>
  </si>
  <si>
    <t>BDI 1</t>
  </si>
  <si>
    <t>BDI 2</t>
  </si>
  <si>
    <t>Objeto: Construção de um pórtico de estrutura de concreto armado e de estrutura metálica, localizado na Rua Mathias Feil, a 55,00m da BR 386, conforme projeto em anexo, através da SMOVT</t>
  </si>
  <si>
    <t>PLANILHA ORÇAMENTÁRIA</t>
  </si>
  <si>
    <t>CRONOGRAMA GLOBAL DO LOTE</t>
  </si>
  <si>
    <t>1. CONSTRUÇÃO DO PÓRTICO DE ACESSO A CIDADE</t>
  </si>
  <si>
    <t>DESCRIÇÃO DAS METAS/MACROSSERVIÇOS</t>
  </si>
  <si>
    <t>VALOR TOTAIS</t>
  </si>
  <si>
    <t>INÍCIO DE OBRA</t>
  </si>
  <si>
    <t>PARCELA 1</t>
  </si>
  <si>
    <t>PARCELA 2</t>
  </si>
  <si>
    <t>PARCELA 3</t>
  </si>
  <si>
    <t>PARCELA 4</t>
  </si>
  <si>
    <t>Parcela (%)</t>
  </si>
  <si>
    <t>Acumulado (%)</t>
  </si>
  <si>
    <t>Acumulado (R$)</t>
  </si>
  <si>
    <t>Parcela (R$)</t>
  </si>
  <si>
    <t>CRONOGRAMA FÍSICO-FINANCEIRO</t>
  </si>
  <si>
    <t>LICITANTE: C L RODRIGUES FACHIINI EIRELI</t>
  </si>
  <si>
    <t>CNPJ: 13.937.633/0001-72</t>
  </si>
  <si>
    <t>TOMADA DE PREÇOS: 08/2020 DO MUNICÍPIO DE SÃO JOSÉ DO HERVAL</t>
  </si>
  <si>
    <t>César Luis Rodrigues Fachini</t>
  </si>
  <si>
    <t>Diretor, CPF 009.435.280-11</t>
  </si>
  <si>
    <t>Responsável Técnico CREA/RS 212.654</t>
  </si>
  <si>
    <t>Lajeado, 30 de junho de 2020</t>
  </si>
  <si>
    <t>Validade da proposta: 60 dias</t>
  </si>
  <si>
    <t>DESCRIÇÃO DO SERVIÇO</t>
  </si>
  <si>
    <t>VALOR DA PROPOSTA</t>
  </si>
  <si>
    <t>PO da licitação</t>
  </si>
  <si>
    <t>proposta vencedor</t>
  </si>
  <si>
    <t>percentual de desconto aplicado</t>
  </si>
  <si>
    <t>Valor atual</t>
  </si>
  <si>
    <t>Valor atual com desconto</t>
  </si>
  <si>
    <t>PINTURA COM TINTA ALQUÍDICA DE FUNDO (TIPO ZARCÃO) PULVERIZADA SOBRE PERFIL METÁLICO EXECUTADO EM FÁBRICA (POR DEMÃO). AF_01/2020</t>
  </si>
  <si>
    <t>SINAPI  02/2021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</si>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</sst>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4" fontId="0" fillId="0" borderId="10" xfId="0" applyNumberForma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10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44" fontId="40" fillId="33" borderId="10" xfId="0" applyNumberFormat="1" applyFont="1" applyFill="1" applyBorder="1" applyAlignment="1">
      <alignment/>
    </xf>
    <xf numFmtId="44" fontId="40" fillId="0" borderId="10" xfId="47" applyFont="1" applyBorder="1" applyAlignment="1">
      <alignment/>
    </xf>
    <xf numFmtId="9" fontId="40" fillId="0" borderId="10" xfId="0" applyNumberFormat="1" applyFont="1" applyBorder="1" applyAlignment="1">
      <alignment/>
    </xf>
    <xf numFmtId="44" fontId="40" fillId="0" borderId="10" xfId="0" applyNumberFormat="1" applyFont="1" applyBorder="1" applyAlignment="1">
      <alignment/>
    </xf>
    <xf numFmtId="44" fontId="0" fillId="0" borderId="10" xfId="47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3" fontId="40" fillId="0" borderId="0" xfId="62" applyFont="1" applyAlignment="1">
      <alignment/>
    </xf>
    <xf numFmtId="43" fontId="40" fillId="0" borderId="0" xfId="62" applyFont="1" applyAlignment="1">
      <alignment wrapText="1"/>
    </xf>
    <xf numFmtId="43" fontId="40" fillId="0" borderId="10" xfId="62" applyFont="1" applyBorder="1" applyAlignment="1">
      <alignment/>
    </xf>
    <xf numFmtId="43" fontId="40" fillId="33" borderId="10" xfId="62" applyFont="1" applyFill="1" applyBorder="1" applyAlignment="1">
      <alignment/>
    </xf>
    <xf numFmtId="43" fontId="0" fillId="0" borderId="0" xfId="62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3" fontId="40" fillId="0" borderId="10" xfId="62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4" fontId="40" fillId="33" borderId="10" xfId="47" applyFont="1" applyFill="1" applyBorder="1" applyAlignment="1">
      <alignment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44" fontId="40" fillId="0" borderId="10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10" zoomScaleNormal="110" zoomScalePageLayoutView="0" workbookViewId="0" topLeftCell="A1">
      <selection activeCell="D18" sqref="D18"/>
    </sheetView>
  </sheetViews>
  <sheetFormatPr defaultColWidth="9.140625" defaultRowHeight="15"/>
  <cols>
    <col min="1" max="1" width="5.8515625" style="0" customWidth="1"/>
    <col min="2" max="2" width="10.57421875" style="0" customWidth="1"/>
    <col min="3" max="3" width="12.421875" style="0" customWidth="1"/>
    <col min="4" max="4" width="54.57421875" style="0" customWidth="1"/>
    <col min="5" max="5" width="7.28125" style="0" customWidth="1"/>
    <col min="6" max="6" width="10.00390625" style="25" customWidth="1"/>
    <col min="7" max="7" width="10.421875" style="0" customWidth="1"/>
    <col min="8" max="8" width="6.140625" style="0" customWidth="1"/>
    <col min="9" max="9" width="10.8515625" style="0" customWidth="1"/>
    <col min="10" max="10" width="13.57421875" style="0" customWidth="1"/>
    <col min="12" max="12" width="12.140625" style="0" customWidth="1"/>
  </cols>
  <sheetData>
    <row r="1" spans="1:10" ht="15">
      <c r="A1" s="4" t="s">
        <v>134</v>
      </c>
      <c r="B1" s="5"/>
      <c r="C1" s="5"/>
      <c r="D1" s="5"/>
      <c r="E1" s="5"/>
      <c r="F1" s="22"/>
      <c r="G1" s="5"/>
      <c r="H1" s="4"/>
      <c r="I1" s="4"/>
      <c r="J1" s="4"/>
    </row>
    <row r="2" spans="1:10" ht="25.5" customHeight="1">
      <c r="A2" s="4"/>
      <c r="B2" s="32" t="s">
        <v>101</v>
      </c>
      <c r="C2" s="33"/>
      <c r="D2" s="33"/>
      <c r="E2" s="34"/>
      <c r="F2" s="22"/>
      <c r="G2" s="5"/>
      <c r="H2" s="4"/>
      <c r="I2" s="4"/>
      <c r="J2" s="4"/>
    </row>
    <row r="3" spans="1:10" ht="15">
      <c r="A3" s="4"/>
      <c r="B3" s="5"/>
      <c r="C3" s="4"/>
      <c r="D3" s="4"/>
      <c r="E3" s="4"/>
      <c r="F3" s="21"/>
      <c r="G3" s="4"/>
      <c r="H3" s="4"/>
      <c r="I3" s="4"/>
      <c r="J3" s="4"/>
    </row>
    <row r="4" spans="1:10" ht="15">
      <c r="A4" s="4"/>
      <c r="B4" s="8" t="s">
        <v>99</v>
      </c>
      <c r="C4" s="9">
        <v>0.2907</v>
      </c>
      <c r="D4" s="4"/>
      <c r="E4" s="4"/>
      <c r="F4" s="21"/>
      <c r="G4" s="4"/>
      <c r="H4" s="4"/>
      <c r="I4" s="4"/>
      <c r="J4" s="4"/>
    </row>
    <row r="5" spans="1:10" ht="15">
      <c r="A5" s="4"/>
      <c r="B5" s="8" t="s">
        <v>100</v>
      </c>
      <c r="C5" s="9">
        <v>0.2161</v>
      </c>
      <c r="D5" s="4"/>
      <c r="E5" s="4"/>
      <c r="F5" s="21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21"/>
      <c r="G6" s="4"/>
      <c r="H6" s="4"/>
      <c r="I6" s="4"/>
      <c r="J6" s="4"/>
    </row>
    <row r="7" spans="1:10" ht="15">
      <c r="A7" s="4"/>
      <c r="B7" s="4"/>
      <c r="C7" s="4"/>
      <c r="D7" s="8" t="s">
        <v>102</v>
      </c>
      <c r="E7" s="4"/>
      <c r="F7" s="21"/>
      <c r="G7" s="4"/>
      <c r="H7" s="4"/>
      <c r="I7" s="4"/>
      <c r="J7" s="4"/>
    </row>
    <row r="8" spans="1:10" ht="15">
      <c r="A8" s="4"/>
      <c r="B8" s="4"/>
      <c r="C8" s="4"/>
      <c r="D8" s="5"/>
      <c r="E8" s="4"/>
      <c r="F8" s="21"/>
      <c r="G8" s="4"/>
      <c r="H8" s="4"/>
      <c r="I8" s="4"/>
      <c r="J8" s="4"/>
    </row>
    <row r="9" spans="1:12" ht="36.75" customHeight="1">
      <c r="A9" s="26" t="s">
        <v>0</v>
      </c>
      <c r="B9" s="26" t="s">
        <v>43</v>
      </c>
      <c r="C9" s="26" t="s">
        <v>46</v>
      </c>
      <c r="D9" s="27" t="s">
        <v>47</v>
      </c>
      <c r="E9" s="27" t="s">
        <v>88</v>
      </c>
      <c r="F9" s="28" t="s">
        <v>89</v>
      </c>
      <c r="G9" s="27" t="s">
        <v>90</v>
      </c>
      <c r="H9" s="27" t="s">
        <v>91</v>
      </c>
      <c r="I9" s="27" t="s">
        <v>92</v>
      </c>
      <c r="J9" s="27" t="s">
        <v>93</v>
      </c>
      <c r="K9" s="1"/>
      <c r="L9" s="29" t="s">
        <v>133</v>
      </c>
    </row>
    <row r="10" spans="1:12" ht="15">
      <c r="A10" s="8"/>
      <c r="B10" s="8"/>
      <c r="C10" s="8"/>
      <c r="D10" s="10" t="s">
        <v>48</v>
      </c>
      <c r="E10" s="8"/>
      <c r="F10" s="23"/>
      <c r="G10" s="8"/>
      <c r="H10" s="8"/>
      <c r="I10" s="8"/>
      <c r="J10" s="8"/>
      <c r="L10" s="2"/>
    </row>
    <row r="11" spans="1:12" ht="15">
      <c r="A11" s="11">
        <v>1</v>
      </c>
      <c r="B11" s="11"/>
      <c r="C11" s="11"/>
      <c r="D11" s="12" t="s">
        <v>49</v>
      </c>
      <c r="E11" s="11"/>
      <c r="F11" s="24"/>
      <c r="G11" s="11"/>
      <c r="H11" s="11"/>
      <c r="I11" s="11"/>
      <c r="J11" s="13">
        <f>J12+J23+J29+J37+J45+J48++J50+J52</f>
        <v>397598.46533576</v>
      </c>
      <c r="L11" s="2"/>
    </row>
    <row r="12" spans="1:12" ht="15">
      <c r="A12" s="11" t="s">
        <v>1</v>
      </c>
      <c r="B12" s="11"/>
      <c r="C12" s="11"/>
      <c r="D12" s="12" t="s">
        <v>50</v>
      </c>
      <c r="E12" s="11"/>
      <c r="F12" s="24"/>
      <c r="G12" s="11"/>
      <c r="H12" s="11"/>
      <c r="I12" s="11"/>
      <c r="J12" s="13">
        <f>SUM(J13:J22)</f>
        <v>50369.02455508</v>
      </c>
      <c r="L12" s="2"/>
    </row>
    <row r="13" spans="1:12" ht="15">
      <c r="A13" s="8" t="s">
        <v>2</v>
      </c>
      <c r="B13" s="8" t="s">
        <v>45</v>
      </c>
      <c r="C13" s="30">
        <v>7</v>
      </c>
      <c r="D13" s="10" t="s">
        <v>51</v>
      </c>
      <c r="E13" s="8" t="s">
        <v>94</v>
      </c>
      <c r="F13" s="23">
        <v>2.88</v>
      </c>
      <c r="G13" s="17">
        <v>275.15</v>
      </c>
      <c r="H13" s="14" t="s">
        <v>100</v>
      </c>
      <c r="I13" s="14">
        <f>G13*1.2161</f>
        <v>334.60991499999994</v>
      </c>
      <c r="J13" s="14">
        <f>I13*F13</f>
        <v>963.6765551999998</v>
      </c>
      <c r="L13" s="6">
        <v>275.15</v>
      </c>
    </row>
    <row r="14" spans="1:12" ht="23.25">
      <c r="A14" s="8" t="s">
        <v>3</v>
      </c>
      <c r="B14" s="8" t="s">
        <v>44</v>
      </c>
      <c r="C14" s="8">
        <v>99059</v>
      </c>
      <c r="D14" s="10" t="s">
        <v>52</v>
      </c>
      <c r="E14" s="8" t="s">
        <v>94</v>
      </c>
      <c r="F14" s="23">
        <v>40</v>
      </c>
      <c r="G14" s="17">
        <v>40.64</v>
      </c>
      <c r="H14" s="14" t="s">
        <v>99</v>
      </c>
      <c r="I14" s="14">
        <f>G14*1.2907</f>
        <v>52.454048</v>
      </c>
      <c r="J14" s="14">
        <f aca="true" t="shared" si="0" ref="J14:J22">I14*F14</f>
        <v>2098.16192</v>
      </c>
      <c r="L14" s="17">
        <v>40.64</v>
      </c>
    </row>
    <row r="15" spans="1:12" ht="33" customHeight="1">
      <c r="A15" s="8" t="s">
        <v>4</v>
      </c>
      <c r="B15" s="8" t="s">
        <v>45</v>
      </c>
      <c r="C15" s="30">
        <v>8</v>
      </c>
      <c r="D15" s="10" t="s">
        <v>53</v>
      </c>
      <c r="E15" s="8" t="s">
        <v>95</v>
      </c>
      <c r="F15" s="23">
        <v>52.32</v>
      </c>
      <c r="G15" s="17">
        <v>11.51</v>
      </c>
      <c r="H15" s="14" t="s">
        <v>99</v>
      </c>
      <c r="I15" s="14">
        <f aca="true" t="shared" si="1" ref="I15:I22">G15*1.2907</f>
        <v>14.855957</v>
      </c>
      <c r="J15" s="14">
        <f t="shared" si="0"/>
        <v>777.26367024</v>
      </c>
      <c r="L15" s="17">
        <v>11.51</v>
      </c>
    </row>
    <row r="16" spans="1:12" ht="23.25">
      <c r="A16" s="8" t="s">
        <v>5</v>
      </c>
      <c r="B16" s="8" t="s">
        <v>44</v>
      </c>
      <c r="C16" s="8">
        <v>96529</v>
      </c>
      <c r="D16" s="10" t="s">
        <v>54</v>
      </c>
      <c r="E16" s="8" t="s">
        <v>94</v>
      </c>
      <c r="F16" s="23">
        <v>29.2</v>
      </c>
      <c r="G16" s="17">
        <v>239.39</v>
      </c>
      <c r="H16" s="14" t="s">
        <v>99</v>
      </c>
      <c r="I16" s="14">
        <f t="shared" si="1"/>
        <v>308.98067299999997</v>
      </c>
      <c r="J16" s="14">
        <f t="shared" si="0"/>
        <v>9022.235651599998</v>
      </c>
      <c r="L16" s="17">
        <v>239.39</v>
      </c>
    </row>
    <row r="17" spans="1:12" ht="23.25">
      <c r="A17" s="8" t="s">
        <v>6</v>
      </c>
      <c r="B17" s="8" t="s">
        <v>45</v>
      </c>
      <c r="C17" s="30">
        <v>1</v>
      </c>
      <c r="D17" s="10" t="s">
        <v>55</v>
      </c>
      <c r="E17" s="8" t="s">
        <v>95</v>
      </c>
      <c r="F17" s="23">
        <v>25.04</v>
      </c>
      <c r="G17" s="17">
        <v>447.83</v>
      </c>
      <c r="H17" s="14" t="s">
        <v>99</v>
      </c>
      <c r="I17" s="14">
        <f t="shared" si="1"/>
        <v>578.014181</v>
      </c>
      <c r="J17" s="14">
        <f t="shared" si="0"/>
        <v>14473.47509224</v>
      </c>
      <c r="L17" s="17">
        <v>447.83</v>
      </c>
    </row>
    <row r="18" spans="1:12" ht="23.25">
      <c r="A18" s="8" t="s">
        <v>7</v>
      </c>
      <c r="B18" s="8" t="s">
        <v>44</v>
      </c>
      <c r="C18" s="8">
        <v>96550</v>
      </c>
      <c r="D18" s="10" t="s">
        <v>56</v>
      </c>
      <c r="E18" s="8" t="s">
        <v>96</v>
      </c>
      <c r="F18" s="23">
        <v>602</v>
      </c>
      <c r="G18" s="17">
        <v>12.72</v>
      </c>
      <c r="H18" s="14" t="s">
        <v>99</v>
      </c>
      <c r="I18" s="14">
        <f t="shared" si="1"/>
        <v>16.417704</v>
      </c>
      <c r="J18" s="14">
        <f t="shared" si="0"/>
        <v>9883.457808000001</v>
      </c>
      <c r="L18" s="17">
        <v>12.72</v>
      </c>
    </row>
    <row r="19" spans="1:12" ht="24.75" customHeight="1">
      <c r="A19" s="8" t="s">
        <v>8</v>
      </c>
      <c r="B19" s="8" t="s">
        <v>44</v>
      </c>
      <c r="C19" s="8">
        <v>96547</v>
      </c>
      <c r="D19" s="10" t="s">
        <v>57</v>
      </c>
      <c r="E19" s="8" t="s">
        <v>96</v>
      </c>
      <c r="F19" s="23">
        <v>548.1</v>
      </c>
      <c r="G19" s="17">
        <v>12</v>
      </c>
      <c r="H19" s="14" t="s">
        <v>99</v>
      </c>
      <c r="I19" s="14">
        <f t="shared" si="1"/>
        <v>15.488399999999999</v>
      </c>
      <c r="J19" s="14">
        <f t="shared" si="0"/>
        <v>8489.19204</v>
      </c>
      <c r="L19" s="17">
        <v>12</v>
      </c>
    </row>
    <row r="20" spans="1:12" ht="25.5" customHeight="1">
      <c r="A20" s="8" t="s">
        <v>9</v>
      </c>
      <c r="B20" s="8" t="s">
        <v>44</v>
      </c>
      <c r="C20" s="8">
        <v>96545</v>
      </c>
      <c r="D20" s="10" t="s">
        <v>58</v>
      </c>
      <c r="E20" s="8" t="s">
        <v>96</v>
      </c>
      <c r="F20" s="23">
        <v>95.3</v>
      </c>
      <c r="G20" s="17">
        <v>15.66</v>
      </c>
      <c r="H20" s="14" t="s">
        <v>99</v>
      </c>
      <c r="I20" s="14">
        <f t="shared" si="1"/>
        <v>20.212362</v>
      </c>
      <c r="J20" s="14">
        <f t="shared" si="0"/>
        <v>1926.2380985999998</v>
      </c>
      <c r="L20" s="17">
        <v>15.66</v>
      </c>
    </row>
    <row r="21" spans="1:12" ht="26.25" customHeight="1">
      <c r="A21" s="8" t="s">
        <v>10</v>
      </c>
      <c r="B21" s="8" t="s">
        <v>44</v>
      </c>
      <c r="C21" s="8">
        <v>96544</v>
      </c>
      <c r="D21" s="10" t="s">
        <v>59</v>
      </c>
      <c r="E21" s="8" t="s">
        <v>96</v>
      </c>
      <c r="F21" s="23">
        <v>77.4</v>
      </c>
      <c r="G21" s="17">
        <v>16.44</v>
      </c>
      <c r="H21" s="14" t="s">
        <v>99</v>
      </c>
      <c r="I21" s="14">
        <f t="shared" si="1"/>
        <v>21.219108000000002</v>
      </c>
      <c r="J21" s="14">
        <f t="shared" si="0"/>
        <v>1642.3589592000003</v>
      </c>
      <c r="L21" s="17">
        <v>16.44</v>
      </c>
    </row>
    <row r="22" spans="1:12" ht="28.5" customHeight="1">
      <c r="A22" s="8" t="s">
        <v>11</v>
      </c>
      <c r="B22" s="8" t="s">
        <v>44</v>
      </c>
      <c r="C22" s="8">
        <v>98557</v>
      </c>
      <c r="D22" s="10" t="s">
        <v>61</v>
      </c>
      <c r="E22" s="8" t="s">
        <v>97</v>
      </c>
      <c r="F22" s="23">
        <v>29.2</v>
      </c>
      <c r="G22" s="17">
        <v>29</v>
      </c>
      <c r="H22" s="14" t="s">
        <v>99</v>
      </c>
      <c r="I22" s="14">
        <f t="shared" si="1"/>
        <v>37.430299999999995</v>
      </c>
      <c r="J22" s="14">
        <f t="shared" si="0"/>
        <v>1092.9647599999998</v>
      </c>
      <c r="L22" s="17">
        <v>29</v>
      </c>
    </row>
    <row r="23" spans="1:12" ht="15">
      <c r="A23" s="11" t="s">
        <v>12</v>
      </c>
      <c r="B23" s="11"/>
      <c r="C23" s="11"/>
      <c r="D23" s="12" t="s">
        <v>62</v>
      </c>
      <c r="E23" s="11"/>
      <c r="F23" s="24"/>
      <c r="G23" s="11"/>
      <c r="H23" s="11"/>
      <c r="I23" s="11"/>
      <c r="J23" s="13">
        <f>SUM(J24:J28)</f>
        <v>83790.15384042</v>
      </c>
      <c r="L23" s="17"/>
    </row>
    <row r="24" spans="1:12" ht="51" customHeight="1">
      <c r="A24" s="8" t="s">
        <v>13</v>
      </c>
      <c r="B24" s="8" t="s">
        <v>44</v>
      </c>
      <c r="C24" s="8">
        <v>92417</v>
      </c>
      <c r="D24" s="10" t="s">
        <v>60</v>
      </c>
      <c r="E24" s="8" t="s">
        <v>97</v>
      </c>
      <c r="F24" s="23">
        <v>104.25</v>
      </c>
      <c r="G24" s="17">
        <v>108.02</v>
      </c>
      <c r="H24" s="14" t="s">
        <v>99</v>
      </c>
      <c r="I24" s="14">
        <f>G24*1.2907</f>
        <v>139.421414</v>
      </c>
      <c r="J24" s="14">
        <f>I24*F24</f>
        <v>14534.6824095</v>
      </c>
      <c r="L24" s="17">
        <v>108.02</v>
      </c>
    </row>
    <row r="25" spans="1:12" ht="34.5">
      <c r="A25" s="8" t="s">
        <v>14</v>
      </c>
      <c r="B25" s="8" t="s">
        <v>44</v>
      </c>
      <c r="C25" s="8">
        <v>92766</v>
      </c>
      <c r="D25" s="10" t="s">
        <v>66</v>
      </c>
      <c r="E25" s="8" t="s">
        <v>96</v>
      </c>
      <c r="F25" s="23">
        <v>1971.9</v>
      </c>
      <c r="G25" s="17">
        <v>12.33</v>
      </c>
      <c r="H25" s="14" t="s">
        <v>99</v>
      </c>
      <c r="I25" s="14">
        <f>G25*1.2907</f>
        <v>15.914330999999999</v>
      </c>
      <c r="J25" s="14">
        <f>I25*F25</f>
        <v>31381.4692989</v>
      </c>
      <c r="L25" s="17">
        <v>12.33</v>
      </c>
    </row>
    <row r="26" spans="1:12" ht="34.5">
      <c r="A26" s="8" t="s">
        <v>15</v>
      </c>
      <c r="B26" s="8" t="s">
        <v>44</v>
      </c>
      <c r="C26" s="8">
        <v>92761</v>
      </c>
      <c r="D26" s="10" t="s">
        <v>67</v>
      </c>
      <c r="E26" s="8" t="s">
        <v>96</v>
      </c>
      <c r="F26" s="23">
        <v>465.6</v>
      </c>
      <c r="G26" s="17">
        <v>14.48</v>
      </c>
      <c r="H26" s="14" t="s">
        <v>99</v>
      </c>
      <c r="I26" s="14">
        <f>G26*1.2907</f>
        <v>18.689336</v>
      </c>
      <c r="J26" s="14">
        <f>I26*F26</f>
        <v>8701.7548416</v>
      </c>
      <c r="L26" s="17">
        <v>14.48</v>
      </c>
    </row>
    <row r="27" spans="1:12" ht="34.5">
      <c r="A27" s="8" t="s">
        <v>16</v>
      </c>
      <c r="B27" s="8" t="s">
        <v>44</v>
      </c>
      <c r="C27" s="8">
        <v>92760</v>
      </c>
      <c r="D27" s="10" t="s">
        <v>68</v>
      </c>
      <c r="E27" s="8" t="s">
        <v>96</v>
      </c>
      <c r="F27" s="23">
        <v>437.2</v>
      </c>
      <c r="G27" s="17">
        <v>14.9</v>
      </c>
      <c r="H27" s="14" t="s">
        <v>99</v>
      </c>
      <c r="I27" s="14">
        <f>G27*1.2907</f>
        <v>19.23143</v>
      </c>
      <c r="J27" s="14">
        <f>I27*F27</f>
        <v>8407.981195999999</v>
      </c>
      <c r="L27" s="17">
        <v>14.9</v>
      </c>
    </row>
    <row r="28" spans="1:12" ht="34.5">
      <c r="A28" s="8" t="s">
        <v>17</v>
      </c>
      <c r="B28" s="8" t="s">
        <v>44</v>
      </c>
      <c r="C28" s="8">
        <v>92722</v>
      </c>
      <c r="D28" s="10" t="s">
        <v>63</v>
      </c>
      <c r="E28" s="8" t="s">
        <v>98</v>
      </c>
      <c r="F28" s="23">
        <v>37.22</v>
      </c>
      <c r="G28" s="17">
        <v>432.23</v>
      </c>
      <c r="H28" s="14" t="s">
        <v>99</v>
      </c>
      <c r="I28" s="14">
        <f>G28*1.2907</f>
        <v>557.879261</v>
      </c>
      <c r="J28" s="14">
        <f>I28*F28</f>
        <v>20764.26609442</v>
      </c>
      <c r="L28" s="17">
        <v>432.23</v>
      </c>
    </row>
    <row r="29" spans="1:12" ht="15">
      <c r="A29" s="11" t="s">
        <v>18</v>
      </c>
      <c r="B29" s="11"/>
      <c r="C29" s="11"/>
      <c r="D29" s="12" t="s">
        <v>64</v>
      </c>
      <c r="E29" s="11"/>
      <c r="F29" s="24"/>
      <c r="G29" s="31"/>
      <c r="H29" s="31"/>
      <c r="I29" s="31"/>
      <c r="J29" s="31">
        <f>SUM(J30:J36)</f>
        <v>7392.42513594</v>
      </c>
      <c r="L29" s="17"/>
    </row>
    <row r="30" spans="1:12" ht="23.25">
      <c r="A30" s="8" t="s">
        <v>19</v>
      </c>
      <c r="B30" s="8" t="s">
        <v>44</v>
      </c>
      <c r="C30" s="8">
        <v>96530</v>
      </c>
      <c r="D30" s="10" t="s">
        <v>65</v>
      </c>
      <c r="E30" s="8" t="s">
        <v>97</v>
      </c>
      <c r="F30" s="23">
        <v>16.99</v>
      </c>
      <c r="G30" s="17">
        <v>132.58</v>
      </c>
      <c r="H30" s="14" t="s">
        <v>99</v>
      </c>
      <c r="I30" s="14">
        <f>G30*1.2907</f>
        <v>171.12100600000002</v>
      </c>
      <c r="J30" s="14">
        <f>F30*I30</f>
        <v>2907.34589194</v>
      </c>
      <c r="L30" s="17">
        <v>132.58</v>
      </c>
    </row>
    <row r="31" spans="1:12" ht="34.5">
      <c r="A31" s="8" t="s">
        <v>20</v>
      </c>
      <c r="B31" s="8" t="s">
        <v>44</v>
      </c>
      <c r="C31" s="8">
        <v>92776</v>
      </c>
      <c r="D31" s="10" t="s">
        <v>69</v>
      </c>
      <c r="E31" s="8" t="s">
        <v>96</v>
      </c>
      <c r="F31" s="23">
        <v>31.5</v>
      </c>
      <c r="G31" s="17">
        <v>16.48</v>
      </c>
      <c r="H31" s="14" t="s">
        <v>99</v>
      </c>
      <c r="I31" s="14">
        <f aca="true" t="shared" si="2" ref="I31:I36">G31*1.2907</f>
        <v>21.270736</v>
      </c>
      <c r="J31" s="14">
        <f aca="true" t="shared" si="3" ref="J31:J36">F31*I31</f>
        <v>670.028184</v>
      </c>
      <c r="L31" s="17">
        <v>16.48</v>
      </c>
    </row>
    <row r="32" spans="1:12" ht="34.5">
      <c r="A32" s="8" t="s">
        <v>21</v>
      </c>
      <c r="B32" s="8" t="s">
        <v>44</v>
      </c>
      <c r="C32" s="8">
        <v>92778</v>
      </c>
      <c r="D32" s="10" t="s">
        <v>70</v>
      </c>
      <c r="E32" s="8" t="s">
        <v>96</v>
      </c>
      <c r="F32" s="23">
        <v>58.7</v>
      </c>
      <c r="G32" s="17">
        <v>14.07</v>
      </c>
      <c r="H32" s="14" t="s">
        <v>134</v>
      </c>
      <c r="I32" s="14">
        <f t="shared" si="2"/>
        <v>18.160149</v>
      </c>
      <c r="J32" s="14">
        <f t="shared" si="3"/>
        <v>1066.0007463000002</v>
      </c>
      <c r="L32" s="17">
        <v>14.07</v>
      </c>
    </row>
    <row r="33" spans="1:12" ht="34.5">
      <c r="A33" s="8" t="s">
        <v>22</v>
      </c>
      <c r="B33" s="8" t="s">
        <v>44</v>
      </c>
      <c r="C33" s="8">
        <v>92784</v>
      </c>
      <c r="D33" s="10" t="s">
        <v>71</v>
      </c>
      <c r="E33" s="8" t="s">
        <v>96</v>
      </c>
      <c r="F33" s="23">
        <v>17.4</v>
      </c>
      <c r="G33" s="17">
        <v>15.4</v>
      </c>
      <c r="H33" s="14" t="s">
        <v>99</v>
      </c>
      <c r="I33" s="14">
        <f t="shared" si="2"/>
        <v>19.87678</v>
      </c>
      <c r="J33" s="14">
        <f t="shared" si="3"/>
        <v>345.85597199999995</v>
      </c>
      <c r="L33" s="17">
        <v>15.4</v>
      </c>
    </row>
    <row r="34" spans="1:12" ht="23.25">
      <c r="A34" s="8" t="s">
        <v>23</v>
      </c>
      <c r="B34" s="8" t="s">
        <v>45</v>
      </c>
      <c r="C34" s="30">
        <v>1</v>
      </c>
      <c r="D34" s="10" t="s">
        <v>55</v>
      </c>
      <c r="E34" s="8" t="s">
        <v>98</v>
      </c>
      <c r="F34" s="23">
        <v>1.7</v>
      </c>
      <c r="G34" s="14">
        <v>447.83</v>
      </c>
      <c r="H34" s="14" t="s">
        <v>99</v>
      </c>
      <c r="I34" s="14">
        <f t="shared" si="2"/>
        <v>578.014181</v>
      </c>
      <c r="J34" s="14">
        <f t="shared" si="3"/>
        <v>982.6241077</v>
      </c>
      <c r="L34" s="17">
        <v>447.83</v>
      </c>
    </row>
    <row r="35" spans="1:12" ht="15">
      <c r="A35" s="8" t="s">
        <v>24</v>
      </c>
      <c r="B35" s="8" t="s">
        <v>45</v>
      </c>
      <c r="C35" s="30">
        <v>6</v>
      </c>
      <c r="D35" s="10" t="s">
        <v>72</v>
      </c>
      <c r="E35" s="8" t="s">
        <v>96</v>
      </c>
      <c r="F35" s="23">
        <v>35</v>
      </c>
      <c r="G35" s="14">
        <v>14.27</v>
      </c>
      <c r="H35" s="14" t="s">
        <v>99</v>
      </c>
      <c r="I35" s="14">
        <f t="shared" si="2"/>
        <v>18.418288999999998</v>
      </c>
      <c r="J35" s="14">
        <f t="shared" si="3"/>
        <v>644.6401149999999</v>
      </c>
      <c r="L35" s="17">
        <v>14.27</v>
      </c>
    </row>
    <row r="36" spans="1:12" ht="23.25">
      <c r="A36" s="8" t="s">
        <v>25</v>
      </c>
      <c r="B36" s="8" t="s">
        <v>44</v>
      </c>
      <c r="C36" s="8">
        <v>98557</v>
      </c>
      <c r="D36" s="10" t="s">
        <v>61</v>
      </c>
      <c r="E36" s="8" t="s">
        <v>97</v>
      </c>
      <c r="F36" s="23">
        <v>20.73</v>
      </c>
      <c r="G36" s="17">
        <v>29</v>
      </c>
      <c r="H36" s="14" t="s">
        <v>99</v>
      </c>
      <c r="I36" s="14">
        <f t="shared" si="2"/>
        <v>37.430299999999995</v>
      </c>
      <c r="J36" s="14">
        <f t="shared" si="3"/>
        <v>775.9301189999999</v>
      </c>
      <c r="L36" s="17">
        <v>29</v>
      </c>
    </row>
    <row r="37" spans="1:12" ht="15">
      <c r="A37" s="11" t="s">
        <v>26</v>
      </c>
      <c r="B37" s="11"/>
      <c r="C37" s="11"/>
      <c r="D37" s="12" t="s">
        <v>73</v>
      </c>
      <c r="E37" s="11"/>
      <c r="F37" s="24"/>
      <c r="G37" s="31"/>
      <c r="H37" s="31"/>
      <c r="I37" s="31"/>
      <c r="J37" s="31">
        <f>SUM(J38:J44)</f>
        <v>18636.54624093</v>
      </c>
      <c r="L37" s="17"/>
    </row>
    <row r="38" spans="1:12" ht="34.5">
      <c r="A38" s="8" t="s">
        <v>27</v>
      </c>
      <c r="B38" s="8" t="s">
        <v>44</v>
      </c>
      <c r="C38" s="8">
        <v>92446</v>
      </c>
      <c r="D38" s="10" t="s">
        <v>74</v>
      </c>
      <c r="E38" s="8" t="s">
        <v>97</v>
      </c>
      <c r="F38" s="23">
        <v>17.21</v>
      </c>
      <c r="G38" s="17">
        <v>207.95</v>
      </c>
      <c r="H38" s="14" t="s">
        <v>99</v>
      </c>
      <c r="I38" s="14">
        <f>G38*1.2907</f>
        <v>268.40106499999996</v>
      </c>
      <c r="J38" s="14">
        <f>I38*F38</f>
        <v>4619.182328649999</v>
      </c>
      <c r="L38" s="17">
        <v>207.95</v>
      </c>
    </row>
    <row r="39" spans="1:12" ht="34.5">
      <c r="A39" s="8" t="s">
        <v>28</v>
      </c>
      <c r="B39" s="8" t="s">
        <v>44</v>
      </c>
      <c r="C39" s="8">
        <v>92764</v>
      </c>
      <c r="D39" s="10" t="s">
        <v>75</v>
      </c>
      <c r="E39" s="8" t="s">
        <v>96</v>
      </c>
      <c r="F39" s="23">
        <v>152.4</v>
      </c>
      <c r="G39" s="17">
        <v>10.9</v>
      </c>
      <c r="H39" s="14" t="s">
        <v>99</v>
      </c>
      <c r="I39" s="14">
        <f aca="true" t="shared" si="4" ref="I39:I44">G39*1.2907</f>
        <v>14.06863</v>
      </c>
      <c r="J39" s="14">
        <f aca="true" t="shared" si="5" ref="J39:J44">I39*F39</f>
        <v>2144.059212</v>
      </c>
      <c r="L39" s="17">
        <v>10.9</v>
      </c>
    </row>
    <row r="40" spans="1:12" ht="34.5">
      <c r="A40" s="8" t="s">
        <v>29</v>
      </c>
      <c r="B40" s="8" t="s">
        <v>44</v>
      </c>
      <c r="C40" s="8">
        <v>92771</v>
      </c>
      <c r="D40" s="10" t="s">
        <v>76</v>
      </c>
      <c r="E40" s="8" t="s">
        <v>96</v>
      </c>
      <c r="F40" s="23">
        <v>249.5</v>
      </c>
      <c r="G40" s="17">
        <v>12.72</v>
      </c>
      <c r="H40" s="14" t="s">
        <v>99</v>
      </c>
      <c r="I40" s="14">
        <f t="shared" si="4"/>
        <v>16.417704</v>
      </c>
      <c r="J40" s="14">
        <f t="shared" si="5"/>
        <v>4096.217148</v>
      </c>
      <c r="L40" s="17">
        <v>12.72</v>
      </c>
    </row>
    <row r="41" spans="1:12" ht="34.5">
      <c r="A41" s="8" t="s">
        <v>30</v>
      </c>
      <c r="B41" s="8" t="s">
        <v>44</v>
      </c>
      <c r="C41" s="8">
        <v>92761</v>
      </c>
      <c r="D41" s="10" t="s">
        <v>77</v>
      </c>
      <c r="E41" s="8" t="s">
        <v>96</v>
      </c>
      <c r="F41" s="23">
        <v>86</v>
      </c>
      <c r="G41" s="17">
        <v>14.48</v>
      </c>
      <c r="H41" s="14" t="s">
        <v>99</v>
      </c>
      <c r="I41" s="14">
        <f t="shared" si="4"/>
        <v>18.689336</v>
      </c>
      <c r="J41" s="14">
        <f t="shared" si="5"/>
        <v>1607.2828960000002</v>
      </c>
      <c r="L41" s="17">
        <v>14.48</v>
      </c>
    </row>
    <row r="42" spans="1:12" ht="34.5">
      <c r="A42" s="8" t="s">
        <v>31</v>
      </c>
      <c r="B42" s="8" t="s">
        <v>44</v>
      </c>
      <c r="C42" s="8">
        <v>92784</v>
      </c>
      <c r="D42" s="10" t="s">
        <v>71</v>
      </c>
      <c r="E42" s="8" t="s">
        <v>96</v>
      </c>
      <c r="F42" s="23">
        <v>98.8</v>
      </c>
      <c r="G42" s="17">
        <v>15.4</v>
      </c>
      <c r="H42" s="14" t="s">
        <v>99</v>
      </c>
      <c r="I42" s="14">
        <f t="shared" si="4"/>
        <v>19.87678</v>
      </c>
      <c r="J42" s="14">
        <f t="shared" si="5"/>
        <v>1963.825864</v>
      </c>
      <c r="L42" s="17">
        <v>15.4</v>
      </c>
    </row>
    <row r="43" spans="1:12" ht="34.5">
      <c r="A43" s="8" t="s">
        <v>32</v>
      </c>
      <c r="B43" s="8" t="s">
        <v>44</v>
      </c>
      <c r="C43" s="8">
        <v>92759</v>
      </c>
      <c r="D43" s="10" t="s">
        <v>78</v>
      </c>
      <c r="E43" s="8" t="s">
        <v>96</v>
      </c>
      <c r="F43" s="23">
        <v>65.7</v>
      </c>
      <c r="G43" s="17">
        <v>15.06</v>
      </c>
      <c r="H43" s="14" t="s">
        <v>99</v>
      </c>
      <c r="I43" s="14">
        <f t="shared" si="4"/>
        <v>19.437942</v>
      </c>
      <c r="J43" s="14">
        <f t="shared" si="5"/>
        <v>1277.0727894</v>
      </c>
      <c r="L43" s="17">
        <v>15.06</v>
      </c>
    </row>
    <row r="44" spans="1:12" ht="23.25">
      <c r="A44" s="8" t="s">
        <v>33</v>
      </c>
      <c r="B44" s="8" t="s">
        <v>45</v>
      </c>
      <c r="C44" s="30">
        <v>5</v>
      </c>
      <c r="D44" s="10" t="s">
        <v>79</v>
      </c>
      <c r="E44" s="8" t="s">
        <v>98</v>
      </c>
      <c r="F44" s="23">
        <v>5.28</v>
      </c>
      <c r="G44" s="14">
        <v>429.78</v>
      </c>
      <c r="H44" s="14" t="s">
        <v>99</v>
      </c>
      <c r="I44" s="14">
        <f t="shared" si="4"/>
        <v>554.717046</v>
      </c>
      <c r="J44" s="14">
        <f t="shared" si="5"/>
        <v>2928.90600288</v>
      </c>
      <c r="L44" s="17">
        <v>429.78</v>
      </c>
    </row>
    <row r="45" spans="1:12" ht="15">
      <c r="A45" s="11" t="s">
        <v>34</v>
      </c>
      <c r="B45" s="11"/>
      <c r="C45" s="11"/>
      <c r="D45" s="12" t="s">
        <v>80</v>
      </c>
      <c r="E45" s="11"/>
      <c r="F45" s="24"/>
      <c r="G45" s="31"/>
      <c r="H45" s="31"/>
      <c r="I45" s="31"/>
      <c r="J45" s="31">
        <f>J46+J47</f>
        <v>26375.28787063</v>
      </c>
      <c r="L45" s="17"/>
    </row>
    <row r="46" spans="1:12" ht="34.5">
      <c r="A46" s="8" t="s">
        <v>35</v>
      </c>
      <c r="B46" s="8" t="s">
        <v>44</v>
      </c>
      <c r="C46" s="8">
        <v>92593</v>
      </c>
      <c r="D46" s="10" t="s">
        <v>81</v>
      </c>
      <c r="E46" s="8" t="s">
        <v>96</v>
      </c>
      <c r="F46" s="23">
        <v>1780.07</v>
      </c>
      <c r="G46" s="14">
        <v>10.55</v>
      </c>
      <c r="H46" s="14" t="s">
        <v>99</v>
      </c>
      <c r="I46" s="14">
        <f>G46*1.2907</f>
        <v>13.616885</v>
      </c>
      <c r="J46" s="14">
        <f>I46*F46</f>
        <v>24239.00848195</v>
      </c>
      <c r="L46" s="17">
        <v>10.55</v>
      </c>
    </row>
    <row r="47" spans="1:12" ht="23.25">
      <c r="A47" s="8" t="s">
        <v>36</v>
      </c>
      <c r="B47" s="8" t="s">
        <v>44</v>
      </c>
      <c r="C47" s="8">
        <v>100719</v>
      </c>
      <c r="D47" s="20" t="s">
        <v>132</v>
      </c>
      <c r="E47" s="8" t="s">
        <v>97</v>
      </c>
      <c r="F47" s="23">
        <v>166.68</v>
      </c>
      <c r="G47" s="14">
        <v>9.93</v>
      </c>
      <c r="H47" s="14" t="s">
        <v>99</v>
      </c>
      <c r="I47" s="14">
        <f>G47*1.2907</f>
        <v>12.816650999999998</v>
      </c>
      <c r="J47" s="14">
        <f>I47*F47</f>
        <v>2136.27938868</v>
      </c>
      <c r="L47" s="17">
        <v>9.93</v>
      </c>
    </row>
    <row r="48" spans="1:12" ht="15">
      <c r="A48" s="11" t="s">
        <v>37</v>
      </c>
      <c r="B48" s="11"/>
      <c r="C48" s="11"/>
      <c r="D48" s="12" t="s">
        <v>82</v>
      </c>
      <c r="E48" s="11"/>
      <c r="F48" s="24"/>
      <c r="G48" s="31"/>
      <c r="H48" s="31"/>
      <c r="I48" s="31"/>
      <c r="J48" s="31">
        <f>J49</f>
        <v>168884.69693809998</v>
      </c>
      <c r="L48" s="17"/>
    </row>
    <row r="49" spans="1:12" ht="34.5">
      <c r="A49" s="8" t="s">
        <v>38</v>
      </c>
      <c r="B49" s="8" t="s">
        <v>45</v>
      </c>
      <c r="C49" s="30">
        <v>2</v>
      </c>
      <c r="D49" s="10" t="s">
        <v>83</v>
      </c>
      <c r="E49" s="8" t="s">
        <v>97</v>
      </c>
      <c r="F49" s="23">
        <v>135.85</v>
      </c>
      <c r="G49" s="14">
        <v>1022.26</v>
      </c>
      <c r="H49" s="14" t="s">
        <v>100</v>
      </c>
      <c r="I49" s="14">
        <f>G49*1.2161</f>
        <v>1243.170386</v>
      </c>
      <c r="J49" s="14">
        <f>I49*F49</f>
        <v>168884.69693809998</v>
      </c>
      <c r="L49" s="17">
        <v>603.23</v>
      </c>
    </row>
    <row r="50" spans="1:12" ht="15">
      <c r="A50" s="11" t="s">
        <v>39</v>
      </c>
      <c r="B50" s="11"/>
      <c r="C50" s="11"/>
      <c r="D50" s="12" t="s">
        <v>84</v>
      </c>
      <c r="E50" s="11"/>
      <c r="F50" s="24"/>
      <c r="G50" s="31"/>
      <c r="H50" s="31"/>
      <c r="I50" s="31"/>
      <c r="J50" s="31">
        <f>J51</f>
        <v>21030.24908866</v>
      </c>
      <c r="L50" s="17"/>
    </row>
    <row r="51" spans="1:12" ht="23.25">
      <c r="A51" s="8" t="s">
        <v>40</v>
      </c>
      <c r="B51" s="8" t="s">
        <v>45</v>
      </c>
      <c r="C51" s="30">
        <v>3</v>
      </c>
      <c r="D51" s="10" t="s">
        <v>85</v>
      </c>
      <c r="E51" s="8" t="s">
        <v>97</v>
      </c>
      <c r="F51" s="23">
        <v>128.66</v>
      </c>
      <c r="G51" s="14">
        <v>134.41</v>
      </c>
      <c r="H51" s="14" t="s">
        <v>100</v>
      </c>
      <c r="I51" s="14">
        <f>G51*1.2161</f>
        <v>163.456001</v>
      </c>
      <c r="J51" s="14">
        <f>I51*F51</f>
        <v>21030.24908866</v>
      </c>
      <c r="L51" s="17">
        <v>134.41</v>
      </c>
    </row>
    <row r="52" spans="1:12" ht="15">
      <c r="A52" s="11" t="s">
        <v>41</v>
      </c>
      <c r="B52" s="11"/>
      <c r="C52" s="11"/>
      <c r="D52" s="12" t="s">
        <v>86</v>
      </c>
      <c r="E52" s="11"/>
      <c r="F52" s="24"/>
      <c r="G52" s="31"/>
      <c r="H52" s="31"/>
      <c r="I52" s="31"/>
      <c r="J52" s="31">
        <f>J53</f>
        <v>21120.081666000002</v>
      </c>
      <c r="L52" s="17"/>
    </row>
    <row r="53" spans="1:12" ht="23.25">
      <c r="A53" s="8" t="s">
        <v>42</v>
      </c>
      <c r="B53" s="8" t="s">
        <v>45</v>
      </c>
      <c r="C53" s="30">
        <v>4</v>
      </c>
      <c r="D53" s="10" t="s">
        <v>87</v>
      </c>
      <c r="E53" s="8" t="s">
        <v>88</v>
      </c>
      <c r="F53" s="23">
        <v>6</v>
      </c>
      <c r="G53" s="14">
        <v>2894.51</v>
      </c>
      <c r="H53" s="14" t="s">
        <v>100</v>
      </c>
      <c r="I53" s="14">
        <f>G53*1.2161</f>
        <v>3520.0136110000003</v>
      </c>
      <c r="J53" s="14">
        <f>I53*F53</f>
        <v>21120.081666000002</v>
      </c>
      <c r="L53" s="17">
        <v>2872.44</v>
      </c>
    </row>
    <row r="54" spans="1:10" ht="15">
      <c r="A54" s="4"/>
      <c r="B54" s="4"/>
      <c r="C54" s="4"/>
      <c r="D54" s="5"/>
      <c r="E54" s="4"/>
      <c r="F54" s="21"/>
      <c r="G54" s="4"/>
      <c r="H54" s="4"/>
      <c r="I54" s="4"/>
      <c r="J54" s="4"/>
    </row>
    <row r="55" spans="1:10" ht="15">
      <c r="A55" s="4"/>
      <c r="B55" s="4"/>
      <c r="C55" s="4"/>
      <c r="D55" s="4"/>
      <c r="E55" s="4"/>
      <c r="F55" s="21"/>
      <c r="G55" s="4"/>
      <c r="H55" s="4"/>
      <c r="I55" s="4"/>
      <c r="J55" s="4"/>
    </row>
    <row r="56" spans="1:10" ht="23.25">
      <c r="A56" s="4"/>
      <c r="B56" s="10" t="s">
        <v>127</v>
      </c>
      <c r="C56" s="14">
        <v>240636.3</v>
      </c>
      <c r="D56" s="4"/>
      <c r="E56" s="4"/>
      <c r="F56" s="21"/>
      <c r="G56" s="4"/>
      <c r="H56" s="4"/>
      <c r="I56" s="4"/>
      <c r="J56" s="4"/>
    </row>
    <row r="57" spans="1:10" ht="23.25">
      <c r="A57" s="4"/>
      <c r="B57" s="10" t="s">
        <v>128</v>
      </c>
      <c r="C57" s="14">
        <v>230964.32</v>
      </c>
      <c r="D57" s="4"/>
      <c r="E57" s="4"/>
      <c r="F57" s="21"/>
      <c r="G57" s="4"/>
      <c r="H57" s="4"/>
      <c r="I57" s="4"/>
      <c r="J57" s="4"/>
    </row>
    <row r="58" spans="1:10" ht="34.5">
      <c r="A58" s="4"/>
      <c r="B58" s="10" t="s">
        <v>129</v>
      </c>
      <c r="C58" s="9">
        <f>C57/C56</f>
        <v>0.9598066459632234</v>
      </c>
      <c r="D58" s="4"/>
      <c r="E58" s="4"/>
      <c r="F58" s="21"/>
      <c r="G58" s="4"/>
      <c r="H58" s="4"/>
      <c r="I58" s="4"/>
      <c r="J58" s="4"/>
    </row>
    <row r="59" spans="1:10" ht="15">
      <c r="A59" s="4"/>
      <c r="B59" s="10" t="s">
        <v>130</v>
      </c>
      <c r="C59" s="16">
        <f>J11</f>
        <v>397598.46533576</v>
      </c>
      <c r="D59" s="4"/>
      <c r="E59" s="4"/>
      <c r="F59" s="21"/>
      <c r="G59" s="4"/>
      <c r="H59" s="4"/>
      <c r="I59" s="4"/>
      <c r="J59" s="4"/>
    </row>
    <row r="60" spans="1:10" ht="23.25">
      <c r="A60" s="4"/>
      <c r="B60" s="10" t="s">
        <v>131</v>
      </c>
      <c r="C60" s="16">
        <f>C59*C58</f>
        <v>381617.64945404074</v>
      </c>
      <c r="D60" s="4"/>
      <c r="E60" s="4"/>
      <c r="F60" s="21"/>
      <c r="G60" s="4"/>
      <c r="H60" s="4"/>
      <c r="I60" s="4"/>
      <c r="J60" s="4"/>
    </row>
    <row r="61" spans="1:10" ht="15">
      <c r="A61" s="4"/>
      <c r="B61" s="19"/>
      <c r="C61" s="18"/>
      <c r="D61" s="4"/>
      <c r="E61" s="4"/>
      <c r="F61" s="21"/>
      <c r="G61" s="4"/>
      <c r="H61" s="4"/>
      <c r="I61" s="4"/>
      <c r="J61" s="4"/>
    </row>
    <row r="62" spans="1:10" ht="15">
      <c r="A62" s="4"/>
      <c r="B62" s="18"/>
      <c r="C62" s="18"/>
      <c r="D62" s="4"/>
      <c r="E62" s="4"/>
      <c r="F62" s="21"/>
      <c r="G62" s="4"/>
      <c r="H62" s="4"/>
      <c r="I62" s="4"/>
      <c r="J62" s="4"/>
    </row>
    <row r="63" spans="1:10" ht="15">
      <c r="A63" s="4"/>
      <c r="B63" s="18"/>
      <c r="C63" s="4"/>
      <c r="D63" s="4"/>
      <c r="E63" s="4"/>
      <c r="F63" s="21"/>
      <c r="G63" s="4"/>
      <c r="H63" s="4"/>
      <c r="I63" s="4"/>
      <c r="J63" s="4"/>
    </row>
    <row r="64" spans="1:10" ht="15">
      <c r="A64" s="4"/>
      <c r="B64" s="18"/>
      <c r="C64" s="4"/>
      <c r="D64" s="4"/>
      <c r="E64" s="4"/>
      <c r="F64" s="21"/>
      <c r="G64" s="4"/>
      <c r="H64" s="4"/>
      <c r="I64" s="4"/>
      <c r="J64" s="4"/>
    </row>
    <row r="65" spans="1:10" ht="15">
      <c r="A65" s="4"/>
      <c r="B65" s="18"/>
      <c r="C65" s="4"/>
      <c r="D65" s="4"/>
      <c r="E65" s="4"/>
      <c r="F65" s="21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21"/>
      <c r="G66" s="4"/>
      <c r="H66" s="4"/>
      <c r="I66" s="4"/>
      <c r="J66" s="4"/>
    </row>
    <row r="67" spans="1:10" ht="15">
      <c r="A67" s="4"/>
      <c r="B67" s="4"/>
      <c r="C67" s="4"/>
      <c r="D67" s="4"/>
      <c r="E67" s="4"/>
      <c r="F67" s="21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21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21"/>
      <c r="G69" s="4"/>
      <c r="H69" s="4"/>
      <c r="I69" s="4"/>
      <c r="J69" s="4"/>
    </row>
    <row r="70" spans="1:10" ht="15">
      <c r="A70" s="4"/>
      <c r="B70" s="4"/>
      <c r="C70" s="4"/>
      <c r="D70" s="4"/>
      <c r="E70" s="4"/>
      <c r="F70" s="21"/>
      <c r="G70" s="4"/>
      <c r="H70" s="4"/>
      <c r="I70" s="4"/>
      <c r="J70" s="4"/>
    </row>
    <row r="71" spans="1:10" ht="15">
      <c r="A71" s="4"/>
      <c r="B71" s="4"/>
      <c r="C71" s="4"/>
      <c r="D71" s="4"/>
      <c r="E71" s="4"/>
      <c r="F71" s="21"/>
      <c r="G71" s="4"/>
      <c r="H71" s="4"/>
      <c r="I71" s="4"/>
      <c r="J71" s="4"/>
    </row>
    <row r="72" spans="1:10" ht="15">
      <c r="A72" s="4"/>
      <c r="B72" s="4"/>
      <c r="C72" s="4"/>
      <c r="D72" s="4"/>
      <c r="E72" s="4"/>
      <c r="F72" s="21"/>
      <c r="G72" s="4"/>
      <c r="H72" s="4"/>
      <c r="I72" s="4"/>
      <c r="J72" s="4"/>
    </row>
  </sheetData>
  <sheetProtection/>
  <mergeCells count="1">
    <mergeCell ref="B2:E2"/>
  </mergeCells>
  <printOptions/>
  <pageMargins left="0.5118110236220472" right="0.5118110236220472" top="0.7874015748031497" bottom="0.7874015748031497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0.421875" style="0" customWidth="1"/>
    <col min="3" max="3" width="12.140625" style="0" customWidth="1"/>
    <col min="4" max="4" width="14.7109375" style="0" customWidth="1"/>
    <col min="5" max="6" width="12.28125" style="0" customWidth="1"/>
    <col min="7" max="7" width="13.28125" style="0" customWidth="1"/>
    <col min="8" max="8" width="13.140625" style="0" customWidth="1"/>
  </cols>
  <sheetData>
    <row r="1" spans="1:9" ht="15">
      <c r="A1" s="4"/>
      <c r="B1" s="4" t="s">
        <v>116</v>
      </c>
      <c r="C1" s="4"/>
      <c r="D1" s="4"/>
      <c r="E1" s="4"/>
      <c r="F1" s="4"/>
      <c r="G1" s="4"/>
      <c r="H1" s="4"/>
      <c r="I1" s="4"/>
    </row>
    <row r="2" spans="1:9" ht="15">
      <c r="A2" s="4"/>
      <c r="B2" s="4" t="s">
        <v>117</v>
      </c>
      <c r="C2" s="4"/>
      <c r="D2" s="4"/>
      <c r="E2" s="4"/>
      <c r="F2" s="4"/>
      <c r="G2" s="4"/>
      <c r="H2" s="4"/>
      <c r="I2" s="4"/>
    </row>
    <row r="3" spans="1:9" ht="15">
      <c r="A3" s="4"/>
      <c r="B3" s="4" t="s">
        <v>118</v>
      </c>
      <c r="C3" s="4"/>
      <c r="D3" s="4"/>
      <c r="E3" s="4"/>
      <c r="F3" s="4"/>
      <c r="G3" s="4"/>
      <c r="H3" s="4"/>
      <c r="I3" s="4"/>
    </row>
    <row r="4" spans="1:9" ht="15">
      <c r="A4" s="4"/>
      <c r="B4" s="4" t="s">
        <v>119</v>
      </c>
      <c r="C4" s="4"/>
      <c r="D4" s="4"/>
      <c r="E4" s="4"/>
      <c r="F4" s="4"/>
      <c r="G4" s="4"/>
      <c r="H4" s="4"/>
      <c r="I4" s="4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8" t="s">
        <v>0</v>
      </c>
      <c r="B7" s="8" t="s">
        <v>105</v>
      </c>
      <c r="C7" s="8" t="s">
        <v>106</v>
      </c>
      <c r="D7" s="8" t="s">
        <v>107</v>
      </c>
      <c r="E7" s="8" t="s">
        <v>108</v>
      </c>
      <c r="F7" s="8" t="s">
        <v>109</v>
      </c>
      <c r="G7" s="8" t="s">
        <v>110</v>
      </c>
      <c r="H7" s="8" t="s">
        <v>111</v>
      </c>
      <c r="I7" s="4"/>
    </row>
    <row r="8" spans="1:9" ht="15">
      <c r="A8" s="35" t="s">
        <v>103</v>
      </c>
      <c r="B8" s="35"/>
      <c r="C8" s="36">
        <f>'Planilha orçamentária'!J11</f>
        <v>397598.46533576</v>
      </c>
      <c r="D8" s="8" t="s">
        <v>112</v>
      </c>
      <c r="E8" s="15">
        <v>0.25</v>
      </c>
      <c r="F8" s="15">
        <v>0.25</v>
      </c>
      <c r="G8" s="15">
        <v>0.25</v>
      </c>
      <c r="H8" s="15">
        <v>0.25</v>
      </c>
      <c r="I8" s="4"/>
    </row>
    <row r="9" spans="1:9" ht="15">
      <c r="A9" s="35"/>
      <c r="B9" s="35"/>
      <c r="C9" s="36"/>
      <c r="D9" s="8" t="s">
        <v>115</v>
      </c>
      <c r="E9" s="16">
        <f>'Planilha orçamentária'!J11*0.25</f>
        <v>99399.61633394</v>
      </c>
      <c r="F9" s="16">
        <f>E9</f>
        <v>99399.61633394</v>
      </c>
      <c r="G9" s="16">
        <f>E9</f>
        <v>99399.61633394</v>
      </c>
      <c r="H9" s="16">
        <f>E9</f>
        <v>99399.61633394</v>
      </c>
      <c r="I9" s="4"/>
    </row>
    <row r="10" spans="1:9" ht="15">
      <c r="A10" s="35"/>
      <c r="B10" s="35"/>
      <c r="C10" s="36"/>
      <c r="D10" s="8" t="s">
        <v>113</v>
      </c>
      <c r="E10" s="15">
        <v>0.25</v>
      </c>
      <c r="F10" s="15">
        <v>0.5</v>
      </c>
      <c r="G10" s="15">
        <v>0.75</v>
      </c>
      <c r="H10" s="15">
        <v>1</v>
      </c>
      <c r="I10" s="4"/>
    </row>
    <row r="11" spans="1:9" ht="15">
      <c r="A11" s="35"/>
      <c r="B11" s="35"/>
      <c r="C11" s="36"/>
      <c r="D11" s="8" t="s">
        <v>114</v>
      </c>
      <c r="E11" s="16">
        <f>$C$8*E10</f>
        <v>99399.61633394</v>
      </c>
      <c r="F11" s="16">
        <f>$C$8*F10</f>
        <v>198799.23266788</v>
      </c>
      <c r="G11" s="16">
        <f>$C$8*G10</f>
        <v>298198.84900181997</v>
      </c>
      <c r="H11" s="16">
        <f>$C$8*H10</f>
        <v>397598.46533576</v>
      </c>
      <c r="I11" s="4"/>
    </row>
    <row r="12" spans="1:9" ht="15">
      <c r="A12" s="35" t="s">
        <v>104</v>
      </c>
      <c r="B12" s="35"/>
      <c r="C12" s="36">
        <f>C8</f>
        <v>397598.46533576</v>
      </c>
      <c r="D12" s="8" t="s">
        <v>112</v>
      </c>
      <c r="E12" s="15">
        <v>0.25</v>
      </c>
      <c r="F12" s="15">
        <v>0.25</v>
      </c>
      <c r="G12" s="15">
        <v>0.25</v>
      </c>
      <c r="H12" s="15">
        <v>0.25</v>
      </c>
      <c r="I12" s="4"/>
    </row>
    <row r="13" spans="1:9" ht="15">
      <c r="A13" s="35"/>
      <c r="B13" s="35"/>
      <c r="C13" s="36"/>
      <c r="D13" s="8" t="s">
        <v>113</v>
      </c>
      <c r="E13" s="15">
        <v>0.25</v>
      </c>
      <c r="F13" s="15">
        <v>0.5</v>
      </c>
      <c r="G13" s="15">
        <v>0.75</v>
      </c>
      <c r="H13" s="15">
        <v>1</v>
      </c>
      <c r="I13" s="4"/>
    </row>
    <row r="14" spans="1:9" ht="15">
      <c r="A14" s="35"/>
      <c r="B14" s="35"/>
      <c r="C14" s="36"/>
      <c r="D14" s="8" t="s">
        <v>114</v>
      </c>
      <c r="E14" s="16">
        <f>E11</f>
        <v>99399.61633394</v>
      </c>
      <c r="F14" s="16">
        <f>F11</f>
        <v>198799.23266788</v>
      </c>
      <c r="G14" s="16">
        <f>G11</f>
        <v>298198.84900181997</v>
      </c>
      <c r="H14" s="16">
        <f>H11</f>
        <v>397598.46533576</v>
      </c>
      <c r="I14" s="4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17" spans="1:9" ht="15">
      <c r="A17" s="4"/>
      <c r="B17" s="4" t="s">
        <v>124</v>
      </c>
      <c r="C17" s="4"/>
      <c r="D17" s="4"/>
      <c r="E17" s="4"/>
      <c r="F17" s="4"/>
      <c r="G17" s="4"/>
      <c r="H17" s="4"/>
      <c r="I17" s="4"/>
    </row>
    <row r="18" spans="1:9" ht="15">
      <c r="A18" s="4"/>
      <c r="B18" s="4" t="s">
        <v>123</v>
      </c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.75" thickBot="1">
      <c r="A20" s="4"/>
      <c r="B20" s="7"/>
      <c r="C20" s="4"/>
      <c r="D20" s="4"/>
      <c r="E20" s="4"/>
      <c r="F20" s="4"/>
      <c r="G20" s="4"/>
      <c r="H20" s="4"/>
      <c r="I20" s="4"/>
    </row>
    <row r="21" spans="1:9" ht="15">
      <c r="A21" s="4"/>
      <c r="B21" s="4" t="s">
        <v>120</v>
      </c>
      <c r="C21" s="4"/>
      <c r="D21" s="4"/>
      <c r="E21" s="4"/>
      <c r="F21" s="4"/>
      <c r="G21" s="4"/>
      <c r="H21" s="4"/>
      <c r="I21" s="4"/>
    </row>
    <row r="22" spans="1:9" ht="15">
      <c r="A22" s="4"/>
      <c r="B22" s="4" t="s">
        <v>121</v>
      </c>
      <c r="C22" s="4"/>
      <c r="D22" s="4"/>
      <c r="E22" s="4"/>
      <c r="F22" s="4"/>
      <c r="G22" s="4"/>
      <c r="H22" s="4"/>
      <c r="I22" s="4"/>
    </row>
    <row r="23" spans="1:9" ht="15">
      <c r="A23" s="4"/>
      <c r="B23" s="4" t="s">
        <v>122</v>
      </c>
      <c r="C23" s="4"/>
      <c r="D23" s="4"/>
      <c r="E23" s="4"/>
      <c r="F23" s="4"/>
      <c r="G23" s="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</sheetData>
  <sheetProtection/>
  <mergeCells count="4">
    <mergeCell ref="A8:B11"/>
    <mergeCell ref="A12:B14"/>
    <mergeCell ref="C12:C14"/>
    <mergeCell ref="C8:C11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D11"/>
  <sheetViews>
    <sheetView zoomScalePageLayoutView="0" workbookViewId="0" topLeftCell="A1">
      <selection activeCell="C10" sqref="C10:D11"/>
    </sheetView>
  </sheetViews>
  <sheetFormatPr defaultColWidth="9.140625" defaultRowHeight="15"/>
  <cols>
    <col min="3" max="3" width="52.00390625" style="0" customWidth="1"/>
    <col min="4" max="4" width="23.421875" style="0" customWidth="1"/>
  </cols>
  <sheetData>
    <row r="10" spans="3:4" ht="15">
      <c r="C10" s="2" t="s">
        <v>125</v>
      </c>
      <c r="D10" s="2" t="s">
        <v>126</v>
      </c>
    </row>
    <row r="11" spans="3:4" ht="60">
      <c r="C11" s="3" t="s">
        <v>101</v>
      </c>
      <c r="D11" s="6">
        <f>'Planilha orçamentária'!J11</f>
        <v>397598.46533576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Engenharia</cp:lastModifiedBy>
  <cp:lastPrinted>2021-04-08T12:24:07Z</cp:lastPrinted>
  <dcterms:created xsi:type="dcterms:W3CDTF">2020-06-26T16:55:00Z</dcterms:created>
  <dcterms:modified xsi:type="dcterms:W3CDTF">2021-04-08T12:45:15Z</dcterms:modified>
  <cp:category/>
  <cp:version/>
  <cp:contentType/>
  <cp:contentStatus/>
</cp:coreProperties>
</file>